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решения\"/>
    </mc:Choice>
  </mc:AlternateContent>
  <bookViews>
    <workbookView xWindow="0" yWindow="0" windowWidth="20490" windowHeight="7755"/>
  </bookViews>
  <sheets>
    <sheet name="Pril2_30062024" sheetId="3" r:id="rId1"/>
  </sheets>
  <externalReferences>
    <externalReference r:id="rId2"/>
    <externalReference r:id="rId3"/>
    <externalReference r:id="rId4"/>
    <externalReference r:id="rId5"/>
  </externalReferences>
  <definedNames>
    <definedName name="_______xlfn_SUMIFS">NA()</definedName>
    <definedName name="______xlfn_SUMIFS">NA()</definedName>
    <definedName name="_____xlfn_SUMIFS">NA()</definedName>
    <definedName name="____xlfn_SUMIFS">NA()</definedName>
    <definedName name="___xlfn_SUMIFS">NA()</definedName>
    <definedName name="__xlfn_SUMIFS">NA()</definedName>
    <definedName name="_xlnm._FilterDatabase" localSheetId="0" hidden="1">Pril2_30062024!$A$1:$IO$375</definedName>
    <definedName name="GRO">[1]list!$A$281:$A$304</definedName>
    <definedName name="GROUPS">[1]Groups!$A$1:$A$27</definedName>
    <definedName name="GROUPS1">[1]Groups!$A$1:$A$27</definedName>
    <definedName name="GROUPS2">[1]Groups!$A$1:$B$27</definedName>
    <definedName name="ll">[2]list!$A$421:$B$709</definedName>
    <definedName name="mm">[2]Groups!$A$1:$B$27</definedName>
    <definedName name="oo">[2]list!$A$281:$B$304</definedName>
    <definedName name="OP_LIST">[1]list!$A$281:$A$304</definedName>
    <definedName name="OP_LIST2">[1]list!$A$281:$B$304</definedName>
    <definedName name="PRBK">[1]list!$A$421:$B$709</definedName>
    <definedName name="ss">[2]list!$A$281:$B$304</definedName>
    <definedName name="аа">[1]list!$A$281:$B$304</definedName>
    <definedName name="в">[3]list!$A$281:$A$304</definedName>
    <definedName name="з">[4]list!$A$281:$A$304</definedName>
    <definedName name="_xlnm.Print_Titles" localSheetId="0">Pril2_30062024!$6:$7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3" i="3" l="1"/>
  <c r="C263" i="3" s="1"/>
  <c r="AB263" i="3"/>
  <c r="AA263" i="3"/>
  <c r="Z263" i="3"/>
  <c r="Y263" i="3"/>
  <c r="V263" i="3"/>
  <c r="S263" i="3"/>
  <c r="P263" i="3"/>
  <c r="M263" i="3"/>
  <c r="J263" i="3"/>
  <c r="G263" i="3"/>
  <c r="B263" i="3"/>
  <c r="D263" i="3" l="1"/>
  <c r="AB359" i="3"/>
  <c r="Y359" i="3"/>
  <c r="V359" i="3"/>
  <c r="S359" i="3"/>
  <c r="P359" i="3"/>
  <c r="M359" i="3"/>
  <c r="J359" i="3"/>
  <c r="G359" i="3"/>
  <c r="C359" i="3"/>
  <c r="B359" i="3"/>
  <c r="AB358" i="3"/>
  <c r="Y358" i="3"/>
  <c r="V358" i="3"/>
  <c r="S358" i="3"/>
  <c r="P358" i="3"/>
  <c r="M358" i="3"/>
  <c r="J358" i="3"/>
  <c r="G358" i="3"/>
  <c r="C358" i="3"/>
  <c r="B358" i="3"/>
  <c r="AB357" i="3"/>
  <c r="Y357" i="3"/>
  <c r="V357" i="3"/>
  <c r="S357" i="3"/>
  <c r="P357" i="3"/>
  <c r="M357" i="3"/>
  <c r="J357" i="3"/>
  <c r="G357" i="3"/>
  <c r="C357" i="3"/>
  <c r="B357" i="3"/>
  <c r="AA356" i="3"/>
  <c r="AA355" i="3" s="1"/>
  <c r="Z356" i="3"/>
  <c r="X356" i="3"/>
  <c r="W356" i="3"/>
  <c r="W355" i="3" s="1"/>
  <c r="U356" i="3"/>
  <c r="T356" i="3"/>
  <c r="T355" i="3" s="1"/>
  <c r="R356" i="3"/>
  <c r="Q356" i="3"/>
  <c r="Q355" i="3" s="1"/>
  <c r="O356" i="3"/>
  <c r="N356" i="3"/>
  <c r="N355" i="3" s="1"/>
  <c r="L356" i="3"/>
  <c r="L355" i="3" s="1"/>
  <c r="K356" i="3"/>
  <c r="K355" i="3" s="1"/>
  <c r="I356" i="3"/>
  <c r="H356" i="3"/>
  <c r="H355" i="3" s="1"/>
  <c r="F356" i="3"/>
  <c r="E356" i="3"/>
  <c r="E355" i="3" s="1"/>
  <c r="AB354" i="3"/>
  <c r="Y354" i="3"/>
  <c r="V354" i="3"/>
  <c r="S354" i="3"/>
  <c r="P354" i="3"/>
  <c r="M354" i="3"/>
  <c r="J354" i="3"/>
  <c r="G354" i="3"/>
  <c r="C354" i="3"/>
  <c r="B354" i="3"/>
  <c r="AB353" i="3"/>
  <c r="Y353" i="3"/>
  <c r="V353" i="3"/>
  <c r="S353" i="3"/>
  <c r="P353" i="3"/>
  <c r="M353" i="3"/>
  <c r="J353" i="3"/>
  <c r="G353" i="3"/>
  <c r="C353" i="3"/>
  <c r="B353" i="3"/>
  <c r="AA352" i="3"/>
  <c r="AA351" i="3" s="1"/>
  <c r="Z352" i="3"/>
  <c r="X352" i="3"/>
  <c r="W352" i="3"/>
  <c r="W351" i="3" s="1"/>
  <c r="U352" i="3"/>
  <c r="T352" i="3"/>
  <c r="T351" i="3" s="1"/>
  <c r="R352" i="3"/>
  <c r="Q352" i="3"/>
  <c r="Q351" i="3" s="1"/>
  <c r="O352" i="3"/>
  <c r="O351" i="3" s="1"/>
  <c r="N352" i="3"/>
  <c r="L352" i="3"/>
  <c r="K352" i="3"/>
  <c r="K351" i="3" s="1"/>
  <c r="I352" i="3"/>
  <c r="H352" i="3"/>
  <c r="H351" i="3" s="1"/>
  <c r="F352" i="3"/>
  <c r="E352" i="3"/>
  <c r="E351" i="3" s="1"/>
  <c r="AB350" i="3"/>
  <c r="Y350" i="3"/>
  <c r="V350" i="3"/>
  <c r="S350" i="3"/>
  <c r="P350" i="3"/>
  <c r="M350" i="3"/>
  <c r="J350" i="3"/>
  <c r="G350" i="3"/>
  <c r="C350" i="3"/>
  <c r="B350" i="3"/>
  <c r="AB349" i="3"/>
  <c r="Y349" i="3"/>
  <c r="V349" i="3"/>
  <c r="S349" i="3"/>
  <c r="P349" i="3"/>
  <c r="M349" i="3"/>
  <c r="J349" i="3"/>
  <c r="G349" i="3"/>
  <c r="C349" i="3"/>
  <c r="B349" i="3"/>
  <c r="AB348" i="3"/>
  <c r="Y348" i="3"/>
  <c r="V348" i="3"/>
  <c r="S348" i="3"/>
  <c r="P348" i="3"/>
  <c r="M348" i="3"/>
  <c r="J348" i="3"/>
  <c r="G348" i="3"/>
  <c r="C348" i="3"/>
  <c r="B348" i="3"/>
  <c r="AB347" i="3"/>
  <c r="Y347" i="3"/>
  <c r="V347" i="3"/>
  <c r="R347" i="3"/>
  <c r="Q347" i="3"/>
  <c r="P347" i="3"/>
  <c r="M347" i="3"/>
  <c r="J347" i="3"/>
  <c r="G347" i="3"/>
  <c r="AA346" i="3"/>
  <c r="AA345" i="3" s="1"/>
  <c r="Z346" i="3"/>
  <c r="Z345" i="3" s="1"/>
  <c r="X346" i="3"/>
  <c r="X345" i="3" s="1"/>
  <c r="W346" i="3"/>
  <c r="W345" i="3" s="1"/>
  <c r="U346" i="3"/>
  <c r="U345" i="3" s="1"/>
  <c r="T346" i="3"/>
  <c r="T345" i="3" s="1"/>
  <c r="O346" i="3"/>
  <c r="O345" i="3" s="1"/>
  <c r="N346" i="3"/>
  <c r="N345" i="3" s="1"/>
  <c r="L346" i="3"/>
  <c r="L345" i="3" s="1"/>
  <c r="K346" i="3"/>
  <c r="K345" i="3" s="1"/>
  <c r="I346" i="3"/>
  <c r="I345" i="3" s="1"/>
  <c r="H346" i="3"/>
  <c r="H345" i="3" s="1"/>
  <c r="F346" i="3"/>
  <c r="F345" i="3" s="1"/>
  <c r="E346" i="3"/>
  <c r="E345" i="3" s="1"/>
  <c r="AB344" i="3"/>
  <c r="Y344" i="3"/>
  <c r="V344" i="3"/>
  <c r="S344" i="3"/>
  <c r="P344" i="3"/>
  <c r="M344" i="3"/>
  <c r="J344" i="3"/>
  <c r="G344" i="3"/>
  <c r="C344" i="3"/>
  <c r="B344" i="3"/>
  <c r="AA343" i="3"/>
  <c r="Z343" i="3"/>
  <c r="X343" i="3"/>
  <c r="W343" i="3"/>
  <c r="W342" i="3" s="1"/>
  <c r="U343" i="3"/>
  <c r="U342" i="3" s="1"/>
  <c r="T343" i="3"/>
  <c r="T342" i="3" s="1"/>
  <c r="R343" i="3"/>
  <c r="Q343" i="3"/>
  <c r="Q342" i="3" s="1"/>
  <c r="O343" i="3"/>
  <c r="N343" i="3"/>
  <c r="N342" i="3" s="1"/>
  <c r="L343" i="3"/>
  <c r="K343" i="3"/>
  <c r="K342" i="3" s="1"/>
  <c r="I343" i="3"/>
  <c r="H343" i="3"/>
  <c r="H342" i="3" s="1"/>
  <c r="F343" i="3"/>
  <c r="F342" i="3" s="1"/>
  <c r="E343" i="3"/>
  <c r="E342" i="3" s="1"/>
  <c r="AA342" i="3"/>
  <c r="Z342" i="3"/>
  <c r="AB341" i="3"/>
  <c r="Y341" i="3"/>
  <c r="V341" i="3"/>
  <c r="S341" i="3"/>
  <c r="P341" i="3"/>
  <c r="M341" i="3"/>
  <c r="J341" i="3"/>
  <c r="G341" i="3"/>
  <c r="C341" i="3"/>
  <c r="B341" i="3"/>
  <c r="AA340" i="3"/>
  <c r="Z340" i="3"/>
  <c r="Z339" i="3" s="1"/>
  <c r="X340" i="3"/>
  <c r="X339" i="3" s="1"/>
  <c r="W340" i="3"/>
  <c r="W339" i="3" s="1"/>
  <c r="U340" i="3"/>
  <c r="T340" i="3"/>
  <c r="T339" i="3" s="1"/>
  <c r="R340" i="3"/>
  <c r="R339" i="3" s="1"/>
  <c r="Q340" i="3"/>
  <c r="Q339" i="3" s="1"/>
  <c r="O340" i="3"/>
  <c r="N340" i="3"/>
  <c r="N339" i="3" s="1"/>
  <c r="L340" i="3"/>
  <c r="K340" i="3"/>
  <c r="K339" i="3" s="1"/>
  <c r="I340" i="3"/>
  <c r="H340" i="3"/>
  <c r="H339" i="3" s="1"/>
  <c r="F340" i="3"/>
  <c r="E340" i="3"/>
  <c r="E339" i="3" s="1"/>
  <c r="AB338" i="3"/>
  <c r="Y338" i="3"/>
  <c r="V338" i="3"/>
  <c r="S338" i="3"/>
  <c r="P338" i="3"/>
  <c r="M338" i="3"/>
  <c r="J338" i="3"/>
  <c r="G338" i="3"/>
  <c r="C338" i="3"/>
  <c r="B338" i="3"/>
  <c r="AB337" i="3"/>
  <c r="Y337" i="3"/>
  <c r="V337" i="3"/>
  <c r="S337" i="3"/>
  <c r="P337" i="3"/>
  <c r="M337" i="3"/>
  <c r="J337" i="3"/>
  <c r="G337" i="3"/>
  <c r="C337" i="3"/>
  <c r="B337" i="3"/>
  <c r="AB336" i="3"/>
  <c r="Y336" i="3"/>
  <c r="V336" i="3"/>
  <c r="S336" i="3"/>
  <c r="P336" i="3"/>
  <c r="M336" i="3"/>
  <c r="J336" i="3"/>
  <c r="G336" i="3"/>
  <c r="C336" i="3"/>
  <c r="B336" i="3"/>
  <c r="AA335" i="3"/>
  <c r="Z335" i="3"/>
  <c r="X335" i="3"/>
  <c r="X334" i="3" s="1"/>
  <c r="W335" i="3"/>
  <c r="W334" i="3" s="1"/>
  <c r="U335" i="3"/>
  <c r="T335" i="3"/>
  <c r="T334" i="3" s="1"/>
  <c r="R335" i="3"/>
  <c r="R334" i="3" s="1"/>
  <c r="Q335" i="3"/>
  <c r="Q334" i="3" s="1"/>
  <c r="O335" i="3"/>
  <c r="O334" i="3" s="1"/>
  <c r="N335" i="3"/>
  <c r="L335" i="3"/>
  <c r="L334" i="3" s="1"/>
  <c r="K335" i="3"/>
  <c r="K334" i="3" s="1"/>
  <c r="I335" i="3"/>
  <c r="H335" i="3"/>
  <c r="H334" i="3" s="1"/>
  <c r="F335" i="3"/>
  <c r="F334" i="3" s="1"/>
  <c r="E335" i="3"/>
  <c r="AA334" i="3"/>
  <c r="AB332" i="3"/>
  <c r="Y332" i="3"/>
  <c r="V332" i="3"/>
  <c r="S332" i="3"/>
  <c r="P332" i="3"/>
  <c r="M332" i="3"/>
  <c r="J332" i="3"/>
  <c r="G332" i="3"/>
  <c r="C332" i="3"/>
  <c r="B332" i="3"/>
  <c r="AB331" i="3"/>
  <c r="Y331" i="3"/>
  <c r="V331" i="3"/>
  <c r="S331" i="3"/>
  <c r="P331" i="3"/>
  <c r="M331" i="3"/>
  <c r="J331" i="3"/>
  <c r="G331" i="3"/>
  <c r="C331" i="3"/>
  <c r="B331" i="3"/>
  <c r="AB330" i="3"/>
  <c r="Y330" i="3"/>
  <c r="V330" i="3"/>
  <c r="S330" i="3"/>
  <c r="P330" i="3"/>
  <c r="L330" i="3"/>
  <c r="L328" i="3" s="1"/>
  <c r="K330" i="3"/>
  <c r="B330" i="3" s="1"/>
  <c r="J330" i="3"/>
  <c r="G330" i="3"/>
  <c r="C330" i="3"/>
  <c r="AB329" i="3"/>
  <c r="Y329" i="3"/>
  <c r="V329" i="3"/>
  <c r="S329" i="3"/>
  <c r="P329" i="3"/>
  <c r="M329" i="3"/>
  <c r="J329" i="3"/>
  <c r="G329" i="3"/>
  <c r="C329" i="3"/>
  <c r="B329" i="3"/>
  <c r="AA328" i="3"/>
  <c r="Z328" i="3"/>
  <c r="X328" i="3"/>
  <c r="W328" i="3"/>
  <c r="U328" i="3"/>
  <c r="T328" i="3"/>
  <c r="R328" i="3"/>
  <c r="Q328" i="3"/>
  <c r="O328" i="3"/>
  <c r="N328" i="3"/>
  <c r="I328" i="3"/>
  <c r="H328" i="3"/>
  <c r="F328" i="3"/>
  <c r="E328" i="3"/>
  <c r="AB327" i="3"/>
  <c r="Y327" i="3"/>
  <c r="V327" i="3"/>
  <c r="S327" i="3"/>
  <c r="P327" i="3"/>
  <c r="M327" i="3"/>
  <c r="J327" i="3"/>
  <c r="G327" i="3"/>
  <c r="C327" i="3"/>
  <c r="B327" i="3"/>
  <c r="AA326" i="3"/>
  <c r="Z326" i="3"/>
  <c r="X326" i="3"/>
  <c r="W326" i="3"/>
  <c r="U326" i="3"/>
  <c r="T326" i="3"/>
  <c r="R326" i="3"/>
  <c r="Q326" i="3"/>
  <c r="O326" i="3"/>
  <c r="N326" i="3"/>
  <c r="L326" i="3"/>
  <c r="K326" i="3"/>
  <c r="I326" i="3"/>
  <c r="H326" i="3"/>
  <c r="F326" i="3"/>
  <c r="E326" i="3"/>
  <c r="AB325" i="3"/>
  <c r="Y325" i="3"/>
  <c r="V325" i="3"/>
  <c r="S325" i="3"/>
  <c r="P325" i="3"/>
  <c r="M325" i="3"/>
  <c r="J325" i="3"/>
  <c r="G325" i="3"/>
  <c r="C325" i="3"/>
  <c r="B325" i="3"/>
  <c r="AB324" i="3"/>
  <c r="Y324" i="3"/>
  <c r="V324" i="3"/>
  <c r="S324" i="3"/>
  <c r="P324" i="3"/>
  <c r="M324" i="3"/>
  <c r="J324" i="3"/>
  <c r="G324" i="3"/>
  <c r="C324" i="3"/>
  <c r="B324" i="3"/>
  <c r="AB323" i="3"/>
  <c r="Y323" i="3"/>
  <c r="V323" i="3"/>
  <c r="S323" i="3"/>
  <c r="P323" i="3"/>
  <c r="L323" i="3"/>
  <c r="K323" i="3"/>
  <c r="B323" i="3" s="1"/>
  <c r="J323" i="3"/>
  <c r="G323" i="3"/>
  <c r="AB322" i="3"/>
  <c r="Y322" i="3"/>
  <c r="V322" i="3"/>
  <c r="S322" i="3"/>
  <c r="P322" i="3"/>
  <c r="M322" i="3"/>
  <c r="J322" i="3"/>
  <c r="G322" i="3"/>
  <c r="C322" i="3"/>
  <c r="B322" i="3"/>
  <c r="AB321" i="3"/>
  <c r="Y321" i="3"/>
  <c r="V321" i="3"/>
  <c r="S321" i="3"/>
  <c r="P321" i="3"/>
  <c r="M321" i="3"/>
  <c r="J321" i="3"/>
  <c r="G321" i="3"/>
  <c r="C321" i="3"/>
  <c r="B321" i="3"/>
  <c r="AA320" i="3"/>
  <c r="Z320" i="3"/>
  <c r="X320" i="3"/>
  <c r="W320" i="3"/>
  <c r="U320" i="3"/>
  <c r="T320" i="3"/>
  <c r="R320" i="3"/>
  <c r="Q320" i="3"/>
  <c r="O320" i="3"/>
  <c r="N320" i="3"/>
  <c r="I320" i="3"/>
  <c r="H320" i="3"/>
  <c r="F320" i="3"/>
  <c r="E320" i="3"/>
  <c r="AB319" i="3"/>
  <c r="Y319" i="3"/>
  <c r="V319" i="3"/>
  <c r="S319" i="3"/>
  <c r="P319" i="3"/>
  <c r="M319" i="3"/>
  <c r="J319" i="3"/>
  <c r="G319" i="3"/>
  <c r="C319" i="3"/>
  <c r="B319" i="3"/>
  <c r="AA318" i="3"/>
  <c r="Z318" i="3"/>
  <c r="X318" i="3"/>
  <c r="W318" i="3"/>
  <c r="U318" i="3"/>
  <c r="T318" i="3"/>
  <c r="R318" i="3"/>
  <c r="Q318" i="3"/>
  <c r="O318" i="3"/>
  <c r="N318" i="3"/>
  <c r="L318" i="3"/>
  <c r="K318" i="3"/>
  <c r="I318" i="3"/>
  <c r="H318" i="3"/>
  <c r="F318" i="3"/>
  <c r="E318" i="3"/>
  <c r="AB316" i="3"/>
  <c r="Y316" i="3"/>
  <c r="V316" i="3"/>
  <c r="S316" i="3"/>
  <c r="P316" i="3"/>
  <c r="M316" i="3"/>
  <c r="J316" i="3"/>
  <c r="G316" i="3"/>
  <c r="C316" i="3"/>
  <c r="B316" i="3"/>
  <c r="AA315" i="3"/>
  <c r="Z315" i="3"/>
  <c r="X315" i="3"/>
  <c r="W315" i="3"/>
  <c r="U315" i="3"/>
  <c r="T315" i="3"/>
  <c r="R315" i="3"/>
  <c r="Q315" i="3"/>
  <c r="O315" i="3"/>
  <c r="N315" i="3"/>
  <c r="L315" i="3"/>
  <c r="K315" i="3"/>
  <c r="I315" i="3"/>
  <c r="H315" i="3"/>
  <c r="F315" i="3"/>
  <c r="E315" i="3"/>
  <c r="AB314" i="3"/>
  <c r="Y314" i="3"/>
  <c r="V314" i="3"/>
  <c r="S314" i="3"/>
  <c r="P314" i="3"/>
  <c r="M314" i="3"/>
  <c r="J314" i="3"/>
  <c r="G314" i="3"/>
  <c r="C314" i="3"/>
  <c r="B314" i="3"/>
  <c r="AA313" i="3"/>
  <c r="C313" i="3" s="1"/>
  <c r="Z313" i="3"/>
  <c r="Y313" i="3"/>
  <c r="V313" i="3"/>
  <c r="S313" i="3"/>
  <c r="P313" i="3"/>
  <c r="M313" i="3"/>
  <c r="J313" i="3"/>
  <c r="G313" i="3"/>
  <c r="AA312" i="3"/>
  <c r="Z312" i="3"/>
  <c r="B312" i="3" s="1"/>
  <c r="Y312" i="3"/>
  <c r="V312" i="3"/>
  <c r="S312" i="3"/>
  <c r="P312" i="3"/>
  <c r="M312" i="3"/>
  <c r="J312" i="3"/>
  <c r="G312" i="3"/>
  <c r="X311" i="3"/>
  <c r="W311" i="3"/>
  <c r="U311" i="3"/>
  <c r="T311" i="3"/>
  <c r="R311" i="3"/>
  <c r="Q311" i="3"/>
  <c r="O311" i="3"/>
  <c r="N311" i="3"/>
  <c r="L311" i="3"/>
  <c r="K311" i="3"/>
  <c r="I311" i="3"/>
  <c r="H311" i="3"/>
  <c r="F311" i="3"/>
  <c r="E311" i="3"/>
  <c r="AB310" i="3"/>
  <c r="Y310" i="3"/>
  <c r="V310" i="3"/>
  <c r="S310" i="3"/>
  <c r="P310" i="3"/>
  <c r="M310" i="3"/>
  <c r="J310" i="3"/>
  <c r="G310" i="3"/>
  <c r="C310" i="3"/>
  <c r="B310" i="3"/>
  <c r="AB309" i="3"/>
  <c r="Y309" i="3"/>
  <c r="V309" i="3"/>
  <c r="S309" i="3"/>
  <c r="P309" i="3"/>
  <c r="L309" i="3"/>
  <c r="K309" i="3"/>
  <c r="B309" i="3" s="1"/>
  <c r="J309" i="3"/>
  <c r="G309" i="3"/>
  <c r="AA308" i="3"/>
  <c r="Z308" i="3"/>
  <c r="X308" i="3"/>
  <c r="W308" i="3"/>
  <c r="U308" i="3"/>
  <c r="T308" i="3"/>
  <c r="R308" i="3"/>
  <c r="Q308" i="3"/>
  <c r="O308" i="3"/>
  <c r="N308" i="3"/>
  <c r="I308" i="3"/>
  <c r="H308" i="3"/>
  <c r="F308" i="3"/>
  <c r="E308" i="3"/>
  <c r="AB307" i="3"/>
  <c r="Y307" i="3"/>
  <c r="V307" i="3"/>
  <c r="R307" i="3"/>
  <c r="Q307" i="3"/>
  <c r="B307" i="3" s="1"/>
  <c r="P307" i="3"/>
  <c r="M307" i="3"/>
  <c r="J307" i="3"/>
  <c r="G307" i="3"/>
  <c r="AB306" i="3"/>
  <c r="Y306" i="3"/>
  <c r="V306" i="3"/>
  <c r="S306" i="3"/>
  <c r="P306" i="3"/>
  <c r="L306" i="3"/>
  <c r="K306" i="3"/>
  <c r="J306" i="3"/>
  <c r="G306" i="3"/>
  <c r="C306" i="3"/>
  <c r="AB305" i="3"/>
  <c r="Y305" i="3"/>
  <c r="V305" i="3"/>
  <c r="S305" i="3"/>
  <c r="P305" i="3"/>
  <c r="M305" i="3"/>
  <c r="J305" i="3"/>
  <c r="G305" i="3"/>
  <c r="C305" i="3"/>
  <c r="B305" i="3"/>
  <c r="AA304" i="3"/>
  <c r="Z304" i="3"/>
  <c r="X304" i="3"/>
  <c r="W304" i="3"/>
  <c r="U304" i="3"/>
  <c r="T304" i="3"/>
  <c r="R304" i="3"/>
  <c r="O304" i="3"/>
  <c r="N304" i="3"/>
  <c r="L304" i="3"/>
  <c r="I304" i="3"/>
  <c r="H304" i="3"/>
  <c r="F304" i="3"/>
  <c r="E304" i="3"/>
  <c r="AB303" i="3"/>
  <c r="Y303" i="3"/>
  <c r="V303" i="3"/>
  <c r="S303" i="3"/>
  <c r="P303" i="3"/>
  <c r="L303" i="3"/>
  <c r="K303" i="3"/>
  <c r="B303" i="3" s="1"/>
  <c r="J303" i="3"/>
  <c r="G303" i="3"/>
  <c r="AB302" i="3"/>
  <c r="Y302" i="3"/>
  <c r="V302" i="3"/>
  <c r="S302" i="3"/>
  <c r="P302" i="3"/>
  <c r="L302" i="3"/>
  <c r="K302" i="3"/>
  <c r="B302" i="3" s="1"/>
  <c r="J302" i="3"/>
  <c r="G302" i="3"/>
  <c r="AB301" i="3"/>
  <c r="Y301" i="3"/>
  <c r="V301" i="3"/>
  <c r="S301" i="3"/>
  <c r="P301" i="3"/>
  <c r="M301" i="3"/>
  <c r="J301" i="3"/>
  <c r="G301" i="3"/>
  <c r="C301" i="3"/>
  <c r="B301" i="3"/>
  <c r="AB300" i="3"/>
  <c r="Y300" i="3"/>
  <c r="V300" i="3"/>
  <c r="S300" i="3"/>
  <c r="P300" i="3"/>
  <c r="M300" i="3"/>
  <c r="J300" i="3"/>
  <c r="G300" i="3"/>
  <c r="C300" i="3"/>
  <c r="B300" i="3"/>
  <c r="AB299" i="3"/>
  <c r="Y299" i="3"/>
  <c r="V299" i="3"/>
  <c r="S299" i="3"/>
  <c r="P299" i="3"/>
  <c r="M299" i="3"/>
  <c r="J299" i="3"/>
  <c r="G299" i="3"/>
  <c r="C299" i="3"/>
  <c r="B299" i="3"/>
  <c r="AB298" i="3"/>
  <c r="Y298" i="3"/>
  <c r="V298" i="3"/>
  <c r="S298" i="3"/>
  <c r="P298" i="3"/>
  <c r="M298" i="3"/>
  <c r="J298" i="3"/>
  <c r="G298" i="3"/>
  <c r="C298" i="3"/>
  <c r="B298" i="3"/>
  <c r="AB297" i="3"/>
  <c r="Y297" i="3"/>
  <c r="V297" i="3"/>
  <c r="S297" i="3"/>
  <c r="P297" i="3"/>
  <c r="M297" i="3"/>
  <c r="J297" i="3"/>
  <c r="G297" i="3"/>
  <c r="C297" i="3"/>
  <c r="B297" i="3"/>
  <c r="AA296" i="3"/>
  <c r="Z296" i="3"/>
  <c r="X296" i="3"/>
  <c r="W296" i="3"/>
  <c r="U296" i="3"/>
  <c r="T296" i="3"/>
  <c r="R296" i="3"/>
  <c r="Q296" i="3"/>
  <c r="O296" i="3"/>
  <c r="N296" i="3"/>
  <c r="I296" i="3"/>
  <c r="H296" i="3"/>
  <c r="F296" i="3"/>
  <c r="E296" i="3"/>
  <c r="AB295" i="3"/>
  <c r="Y295" i="3"/>
  <c r="V295" i="3"/>
  <c r="S295" i="3"/>
  <c r="P295" i="3"/>
  <c r="M295" i="3"/>
  <c r="J295" i="3"/>
  <c r="G295" i="3"/>
  <c r="C295" i="3"/>
  <c r="B295" i="3"/>
  <c r="AB294" i="3"/>
  <c r="Y294" i="3"/>
  <c r="V294" i="3"/>
  <c r="S294" i="3"/>
  <c r="P294" i="3"/>
  <c r="M294" i="3"/>
  <c r="J294" i="3"/>
  <c r="G294" i="3"/>
  <c r="C294" i="3"/>
  <c r="B294" i="3"/>
  <c r="AB293" i="3"/>
  <c r="Y293" i="3"/>
  <c r="V293" i="3"/>
  <c r="S293" i="3"/>
  <c r="P293" i="3"/>
  <c r="M293" i="3"/>
  <c r="J293" i="3"/>
  <c r="G293" i="3"/>
  <c r="C293" i="3"/>
  <c r="B293" i="3"/>
  <c r="AB292" i="3"/>
  <c r="Y292" i="3"/>
  <c r="V292" i="3"/>
  <c r="S292" i="3"/>
  <c r="P292" i="3"/>
  <c r="M292" i="3"/>
  <c r="J292" i="3"/>
  <c r="G292" i="3"/>
  <c r="C292" i="3"/>
  <c r="B292" i="3"/>
  <c r="AB291" i="3"/>
  <c r="Y291" i="3"/>
  <c r="V291" i="3"/>
  <c r="S291" i="3"/>
  <c r="P291" i="3"/>
  <c r="M291" i="3"/>
  <c r="J291" i="3"/>
  <c r="G291" i="3"/>
  <c r="C291" i="3"/>
  <c r="B291" i="3"/>
  <c r="AB290" i="3"/>
  <c r="Y290" i="3"/>
  <c r="V290" i="3"/>
  <c r="S290" i="3"/>
  <c r="P290" i="3"/>
  <c r="M290" i="3"/>
  <c r="J290" i="3"/>
  <c r="G290" i="3"/>
  <c r="C290" i="3"/>
  <c r="B290" i="3"/>
  <c r="AB289" i="3"/>
  <c r="Y289" i="3"/>
  <c r="V289" i="3"/>
  <c r="S289" i="3"/>
  <c r="P289" i="3"/>
  <c r="M289" i="3"/>
  <c r="J289" i="3"/>
  <c r="G289" i="3"/>
  <c r="C289" i="3"/>
  <c r="B289" i="3"/>
  <c r="AB288" i="3"/>
  <c r="Y288" i="3"/>
  <c r="V288" i="3"/>
  <c r="S288" i="3"/>
  <c r="P288" i="3"/>
  <c r="M288" i="3"/>
  <c r="J288" i="3"/>
  <c r="G288" i="3"/>
  <c r="C288" i="3"/>
  <c r="B288" i="3"/>
  <c r="AA287" i="3"/>
  <c r="Z287" i="3"/>
  <c r="X287" i="3"/>
  <c r="W287" i="3"/>
  <c r="U287" i="3"/>
  <c r="T287" i="3"/>
  <c r="R287" i="3"/>
  <c r="Q287" i="3"/>
  <c r="O287" i="3"/>
  <c r="N287" i="3"/>
  <c r="L287" i="3"/>
  <c r="K287" i="3"/>
  <c r="I287" i="3"/>
  <c r="H287" i="3"/>
  <c r="F287" i="3"/>
  <c r="E287" i="3"/>
  <c r="AA285" i="3"/>
  <c r="Z285" i="3"/>
  <c r="X285" i="3"/>
  <c r="X241" i="3" s="1"/>
  <c r="W285" i="3"/>
  <c r="V285" i="3"/>
  <c r="S285" i="3"/>
  <c r="P285" i="3"/>
  <c r="M285" i="3"/>
  <c r="J285" i="3"/>
  <c r="G285" i="3"/>
  <c r="AB284" i="3"/>
  <c r="Y284" i="3"/>
  <c r="V284" i="3"/>
  <c r="S284" i="3"/>
  <c r="P284" i="3"/>
  <c r="L284" i="3"/>
  <c r="K284" i="3"/>
  <c r="J284" i="3"/>
  <c r="G284" i="3"/>
  <c r="C284" i="3"/>
  <c r="AB283" i="3"/>
  <c r="Y283" i="3"/>
  <c r="V283" i="3"/>
  <c r="S283" i="3"/>
  <c r="P283" i="3"/>
  <c r="M283" i="3"/>
  <c r="J283" i="3"/>
  <c r="G283" i="3"/>
  <c r="C283" i="3"/>
  <c r="B283" i="3"/>
  <c r="AB282" i="3"/>
  <c r="Y282" i="3"/>
  <c r="V282" i="3"/>
  <c r="S282" i="3"/>
  <c r="P282" i="3"/>
  <c r="M282" i="3"/>
  <c r="J282" i="3"/>
  <c r="G282" i="3"/>
  <c r="C282" i="3"/>
  <c r="B282" i="3"/>
  <c r="AB281" i="3"/>
  <c r="Y281" i="3"/>
  <c r="V281" i="3"/>
  <c r="S281" i="3"/>
  <c r="O281" i="3"/>
  <c r="C281" i="3" s="1"/>
  <c r="N281" i="3"/>
  <c r="N241" i="3" s="1"/>
  <c r="M281" i="3"/>
  <c r="J281" i="3"/>
  <c r="G281" i="3"/>
  <c r="B281" i="3"/>
  <c r="AA280" i="3"/>
  <c r="Z280" i="3"/>
  <c r="Y280" i="3"/>
  <c r="V280" i="3"/>
  <c r="S280" i="3"/>
  <c r="P280" i="3"/>
  <c r="M280" i="3"/>
  <c r="J280" i="3"/>
  <c r="G280" i="3"/>
  <c r="B280" i="3"/>
  <c r="AB279" i="3"/>
  <c r="Y279" i="3"/>
  <c r="V279" i="3"/>
  <c r="S279" i="3"/>
  <c r="P279" i="3"/>
  <c r="M279" i="3"/>
  <c r="J279" i="3"/>
  <c r="G279" i="3"/>
  <c r="C279" i="3"/>
  <c r="B279" i="3"/>
  <c r="AB278" i="3"/>
  <c r="Y278" i="3"/>
  <c r="V278" i="3"/>
  <c r="S278" i="3"/>
  <c r="P278" i="3"/>
  <c r="M278" i="3"/>
  <c r="J278" i="3"/>
  <c r="G278" i="3"/>
  <c r="C278" i="3"/>
  <c r="B278" i="3"/>
  <c r="AB277" i="3"/>
  <c r="Y277" i="3"/>
  <c r="V277" i="3"/>
  <c r="S277" i="3"/>
  <c r="P277" i="3"/>
  <c r="M277" i="3"/>
  <c r="J277" i="3"/>
  <c r="G277" i="3"/>
  <c r="C277" i="3"/>
  <c r="B277" i="3"/>
  <c r="AB276" i="3"/>
  <c r="Y276" i="3"/>
  <c r="V276" i="3"/>
  <c r="S276" i="3"/>
  <c r="P276" i="3"/>
  <c r="M276" i="3"/>
  <c r="J276" i="3"/>
  <c r="G276" i="3"/>
  <c r="C276" i="3"/>
  <c r="B276" i="3"/>
  <c r="AB275" i="3"/>
  <c r="Y275" i="3"/>
  <c r="V275" i="3"/>
  <c r="S275" i="3"/>
  <c r="P275" i="3"/>
  <c r="M275" i="3"/>
  <c r="J275" i="3"/>
  <c r="F275" i="3"/>
  <c r="E275" i="3"/>
  <c r="B275" i="3" s="1"/>
  <c r="AB274" i="3"/>
  <c r="Y274" i="3"/>
  <c r="V274" i="3"/>
  <c r="S274" i="3"/>
  <c r="P274" i="3"/>
  <c r="M274" i="3"/>
  <c r="J274" i="3"/>
  <c r="G274" i="3"/>
  <c r="C274" i="3"/>
  <c r="B274" i="3"/>
  <c r="AB273" i="3"/>
  <c r="Y273" i="3"/>
  <c r="V273" i="3"/>
  <c r="S273" i="3"/>
  <c r="P273" i="3"/>
  <c r="M273" i="3"/>
  <c r="J273" i="3"/>
  <c r="G273" i="3"/>
  <c r="C273" i="3"/>
  <c r="B273" i="3"/>
  <c r="AB272" i="3"/>
  <c r="Y272" i="3"/>
  <c r="V272" i="3"/>
  <c r="S272" i="3"/>
  <c r="P272" i="3"/>
  <c r="M272" i="3"/>
  <c r="J272" i="3"/>
  <c r="G272" i="3"/>
  <c r="C272" i="3"/>
  <c r="B272" i="3"/>
  <c r="AB271" i="3"/>
  <c r="Y271" i="3"/>
  <c r="V271" i="3"/>
  <c r="S271" i="3"/>
  <c r="P271" i="3"/>
  <c r="M271" i="3"/>
  <c r="J271" i="3"/>
  <c r="G271" i="3"/>
  <c r="C271" i="3"/>
  <c r="B271" i="3"/>
  <c r="AA270" i="3"/>
  <c r="Z270" i="3"/>
  <c r="Y270" i="3"/>
  <c r="U270" i="3"/>
  <c r="U241" i="3" s="1"/>
  <c r="T270" i="3"/>
  <c r="S270" i="3"/>
  <c r="P270" i="3"/>
  <c r="L270" i="3"/>
  <c r="K270" i="3"/>
  <c r="I270" i="3"/>
  <c r="H270" i="3"/>
  <c r="H241" i="3" s="1"/>
  <c r="G270" i="3"/>
  <c r="AB269" i="3"/>
  <c r="Y269" i="3"/>
  <c r="V269" i="3"/>
  <c r="S269" i="3"/>
  <c r="P269" i="3"/>
  <c r="M269" i="3"/>
  <c r="J269" i="3"/>
  <c r="G269" i="3"/>
  <c r="C269" i="3"/>
  <c r="B269" i="3"/>
  <c r="AB268" i="3"/>
  <c r="Y268" i="3"/>
  <c r="V268" i="3"/>
  <c r="S268" i="3"/>
  <c r="P268" i="3"/>
  <c r="M268" i="3"/>
  <c r="J268" i="3"/>
  <c r="G268" i="3"/>
  <c r="C268" i="3"/>
  <c r="B268" i="3"/>
  <c r="AB267" i="3"/>
  <c r="Y267" i="3"/>
  <c r="V267" i="3"/>
  <c r="S267" i="3"/>
  <c r="P267" i="3"/>
  <c r="M267" i="3"/>
  <c r="J267" i="3"/>
  <c r="G267" i="3"/>
  <c r="C267" i="3"/>
  <c r="B267" i="3"/>
  <c r="AB266" i="3"/>
  <c r="Y266" i="3"/>
  <c r="V266" i="3"/>
  <c r="S266" i="3"/>
  <c r="P266" i="3"/>
  <c r="M266" i="3"/>
  <c r="J266" i="3"/>
  <c r="G266" i="3"/>
  <c r="C266" i="3"/>
  <c r="B266" i="3"/>
  <c r="AB265" i="3"/>
  <c r="Y265" i="3"/>
  <c r="V265" i="3"/>
  <c r="S265" i="3"/>
  <c r="P265" i="3"/>
  <c r="M265" i="3"/>
  <c r="J265" i="3"/>
  <c r="G265" i="3"/>
  <c r="C265" i="3"/>
  <c r="B265" i="3"/>
  <c r="AA264" i="3"/>
  <c r="C264" i="3" s="1"/>
  <c r="Z264" i="3"/>
  <c r="Y264" i="3"/>
  <c r="V264" i="3"/>
  <c r="S264" i="3"/>
  <c r="P264" i="3"/>
  <c r="M264" i="3"/>
  <c r="J264" i="3"/>
  <c r="G264" i="3"/>
  <c r="AA262" i="3"/>
  <c r="C262" i="3" s="1"/>
  <c r="Z262" i="3"/>
  <c r="B262" i="3" s="1"/>
  <c r="Y262" i="3"/>
  <c r="V262" i="3"/>
  <c r="S262" i="3"/>
  <c r="P262" i="3"/>
  <c r="M262" i="3"/>
  <c r="J262" i="3"/>
  <c r="G262" i="3"/>
  <c r="AA261" i="3"/>
  <c r="Z261" i="3"/>
  <c r="Y261" i="3"/>
  <c r="V261" i="3"/>
  <c r="S261" i="3"/>
  <c r="P261" i="3"/>
  <c r="L261" i="3"/>
  <c r="K261" i="3"/>
  <c r="J261" i="3"/>
  <c r="G261" i="3"/>
  <c r="AA260" i="3"/>
  <c r="C260" i="3" s="1"/>
  <c r="Z260" i="3"/>
  <c r="B260" i="3" s="1"/>
  <c r="Y260" i="3"/>
  <c r="V260" i="3"/>
  <c r="S260" i="3"/>
  <c r="P260" i="3"/>
  <c r="M260" i="3"/>
  <c r="J260" i="3"/>
  <c r="G260" i="3"/>
  <c r="AA259" i="3"/>
  <c r="C259" i="3" s="1"/>
  <c r="Z259" i="3"/>
  <c r="Y259" i="3"/>
  <c r="V259" i="3"/>
  <c r="S259" i="3"/>
  <c r="P259" i="3"/>
  <c r="M259" i="3"/>
  <c r="J259" i="3"/>
  <c r="G259" i="3"/>
  <c r="B259" i="3"/>
  <c r="AA258" i="3"/>
  <c r="C258" i="3" s="1"/>
  <c r="Z258" i="3"/>
  <c r="B258" i="3" s="1"/>
  <c r="Y258" i="3"/>
  <c r="V258" i="3"/>
  <c r="S258" i="3"/>
  <c r="P258" i="3"/>
  <c r="M258" i="3"/>
  <c r="J258" i="3"/>
  <c r="G258" i="3"/>
  <c r="AA257" i="3"/>
  <c r="C257" i="3" s="1"/>
  <c r="Z257" i="3"/>
  <c r="Y257" i="3"/>
  <c r="V257" i="3"/>
  <c r="S257" i="3"/>
  <c r="P257" i="3"/>
  <c r="M257" i="3"/>
  <c r="J257" i="3"/>
  <c r="G257" i="3"/>
  <c r="AA256" i="3"/>
  <c r="C256" i="3" s="1"/>
  <c r="Z256" i="3"/>
  <c r="B256" i="3" s="1"/>
  <c r="Y256" i="3"/>
  <c r="V256" i="3"/>
  <c r="S256" i="3"/>
  <c r="P256" i="3"/>
  <c r="M256" i="3"/>
  <c r="J256" i="3"/>
  <c r="G256" i="3"/>
  <c r="AA255" i="3"/>
  <c r="Z255" i="3"/>
  <c r="Y255" i="3"/>
  <c r="V255" i="3"/>
  <c r="S255" i="3"/>
  <c r="P255" i="3"/>
  <c r="L255" i="3"/>
  <c r="K255" i="3"/>
  <c r="J255" i="3"/>
  <c r="G255" i="3"/>
  <c r="AB254" i="3"/>
  <c r="Y254" i="3"/>
  <c r="V254" i="3"/>
  <c r="S254" i="3"/>
  <c r="P254" i="3"/>
  <c r="M254" i="3"/>
  <c r="J254" i="3"/>
  <c r="G254" i="3"/>
  <c r="C254" i="3"/>
  <c r="B254" i="3"/>
  <c r="AB253" i="3"/>
  <c r="Y253" i="3"/>
  <c r="V253" i="3"/>
  <c r="S253" i="3"/>
  <c r="P253" i="3"/>
  <c r="L253" i="3"/>
  <c r="J253" i="3"/>
  <c r="G253" i="3"/>
  <c r="B253" i="3"/>
  <c r="AB252" i="3"/>
  <c r="Y252" i="3"/>
  <c r="V252" i="3"/>
  <c r="S252" i="3"/>
  <c r="P252" i="3"/>
  <c r="M252" i="3"/>
  <c r="J252" i="3"/>
  <c r="G252" i="3"/>
  <c r="C252" i="3"/>
  <c r="B252" i="3"/>
  <c r="AA251" i="3"/>
  <c r="Z251" i="3"/>
  <c r="Y251" i="3"/>
  <c r="V251" i="3"/>
  <c r="S251" i="3"/>
  <c r="P251" i="3"/>
  <c r="L251" i="3"/>
  <c r="K251" i="3"/>
  <c r="J251" i="3"/>
  <c r="G251" i="3"/>
  <c r="AB250" i="3"/>
  <c r="Y250" i="3"/>
  <c r="V250" i="3"/>
  <c r="S250" i="3"/>
  <c r="P250" i="3"/>
  <c r="M250" i="3"/>
  <c r="J250" i="3"/>
  <c r="G250" i="3"/>
  <c r="C250" i="3"/>
  <c r="B250" i="3"/>
  <c r="AB249" i="3"/>
  <c r="Y249" i="3"/>
  <c r="V249" i="3"/>
  <c r="S249" i="3"/>
  <c r="P249" i="3"/>
  <c r="M249" i="3"/>
  <c r="J249" i="3"/>
  <c r="G249" i="3"/>
  <c r="C249" i="3"/>
  <c r="B249" i="3"/>
  <c r="AB248" i="3"/>
  <c r="Y248" i="3"/>
  <c r="V248" i="3"/>
  <c r="S248" i="3"/>
  <c r="P248" i="3"/>
  <c r="M248" i="3"/>
  <c r="J248" i="3"/>
  <c r="G248" i="3"/>
  <c r="C248" i="3"/>
  <c r="B248" i="3"/>
  <c r="AB247" i="3"/>
  <c r="Y247" i="3"/>
  <c r="V247" i="3"/>
  <c r="S247" i="3"/>
  <c r="P247" i="3"/>
  <c r="M247" i="3"/>
  <c r="J247" i="3"/>
  <c r="G247" i="3"/>
  <c r="C247" i="3"/>
  <c r="B247" i="3"/>
  <c r="AB246" i="3"/>
  <c r="Y246" i="3"/>
  <c r="V246" i="3"/>
  <c r="S246" i="3"/>
  <c r="P246" i="3"/>
  <c r="M246" i="3"/>
  <c r="J246" i="3"/>
  <c r="G246" i="3"/>
  <c r="C246" i="3"/>
  <c r="B246" i="3"/>
  <c r="AB245" i="3"/>
  <c r="Y245" i="3"/>
  <c r="V245" i="3"/>
  <c r="S245" i="3"/>
  <c r="P245" i="3"/>
  <c r="M245" i="3"/>
  <c r="J245" i="3"/>
  <c r="G245" i="3"/>
  <c r="C245" i="3"/>
  <c r="B245" i="3"/>
  <c r="AB244" i="3"/>
  <c r="Y244" i="3"/>
  <c r="V244" i="3"/>
  <c r="S244" i="3"/>
  <c r="P244" i="3"/>
  <c r="M244" i="3"/>
  <c r="J244" i="3"/>
  <c r="G244" i="3"/>
  <c r="C244" i="3"/>
  <c r="B244" i="3"/>
  <c r="AB243" i="3"/>
  <c r="Y243" i="3"/>
  <c r="V243" i="3"/>
  <c r="S243" i="3"/>
  <c r="P243" i="3"/>
  <c r="M243" i="3"/>
  <c r="J243" i="3"/>
  <c r="G243" i="3"/>
  <c r="C243" i="3"/>
  <c r="B243" i="3"/>
  <c r="AB242" i="3"/>
  <c r="Y242" i="3"/>
  <c r="V242" i="3"/>
  <c r="S242" i="3"/>
  <c r="P242" i="3"/>
  <c r="M242" i="3"/>
  <c r="J242" i="3"/>
  <c r="G242" i="3"/>
  <c r="C242" i="3"/>
  <c r="B242" i="3"/>
  <c r="R241" i="3"/>
  <c r="Q241" i="3"/>
  <c r="I241" i="3"/>
  <c r="AB240" i="3"/>
  <c r="Y240" i="3"/>
  <c r="V240" i="3"/>
  <c r="S240" i="3"/>
  <c r="P240" i="3"/>
  <c r="M240" i="3"/>
  <c r="J240" i="3"/>
  <c r="G240" i="3"/>
  <c r="C240" i="3"/>
  <c r="B240" i="3"/>
  <c r="AB239" i="3"/>
  <c r="Y239" i="3"/>
  <c r="V239" i="3"/>
  <c r="S239" i="3"/>
  <c r="P239" i="3"/>
  <c r="M239" i="3"/>
  <c r="J239" i="3"/>
  <c r="G239" i="3"/>
  <c r="C239" i="3"/>
  <c r="B239" i="3"/>
  <c r="AB238" i="3"/>
  <c r="Y238" i="3"/>
  <c r="V238" i="3"/>
  <c r="S238" i="3"/>
  <c r="P238" i="3"/>
  <c r="M238" i="3"/>
  <c r="J238" i="3"/>
  <c r="G238" i="3"/>
  <c r="C238" i="3"/>
  <c r="B238" i="3"/>
  <c r="AB237" i="3"/>
  <c r="Y237" i="3"/>
  <c r="V237" i="3"/>
  <c r="S237" i="3"/>
  <c r="P237" i="3"/>
  <c r="M237" i="3"/>
  <c r="J237" i="3"/>
  <c r="G237" i="3"/>
  <c r="C237" i="3"/>
  <c r="B237" i="3"/>
  <c r="AB236" i="3"/>
  <c r="Y236" i="3"/>
  <c r="V236" i="3"/>
  <c r="S236" i="3"/>
  <c r="P236" i="3"/>
  <c r="M236" i="3"/>
  <c r="J236" i="3"/>
  <c r="G236" i="3"/>
  <c r="C236" i="3"/>
  <c r="B236" i="3"/>
  <c r="AB235" i="3"/>
  <c r="Y235" i="3"/>
  <c r="V235" i="3"/>
  <c r="S235" i="3"/>
  <c r="P235" i="3"/>
  <c r="M235" i="3"/>
  <c r="J235" i="3"/>
  <c r="G235" i="3"/>
  <c r="C235" i="3"/>
  <c r="B235" i="3"/>
  <c r="AB234" i="3"/>
  <c r="Y234" i="3"/>
  <c r="V234" i="3"/>
  <c r="S234" i="3"/>
  <c r="P234" i="3"/>
  <c r="M234" i="3"/>
  <c r="J234" i="3"/>
  <c r="G234" i="3"/>
  <c r="C234" i="3"/>
  <c r="B234" i="3"/>
  <c r="AB233" i="3"/>
  <c r="Y233" i="3"/>
  <c r="V233" i="3"/>
  <c r="S233" i="3"/>
  <c r="P233" i="3"/>
  <c r="M233" i="3"/>
  <c r="J233" i="3"/>
  <c r="G233" i="3"/>
  <c r="C233" i="3"/>
  <c r="B233" i="3"/>
  <c r="AB232" i="3"/>
  <c r="Y232" i="3"/>
  <c r="V232" i="3"/>
  <c r="S232" i="3"/>
  <c r="P232" i="3"/>
  <c r="M232" i="3"/>
  <c r="J232" i="3"/>
  <c r="G232" i="3"/>
  <c r="C232" i="3"/>
  <c r="B232" i="3"/>
  <c r="AB231" i="3"/>
  <c r="Y231" i="3"/>
  <c r="V231" i="3"/>
  <c r="S231" i="3"/>
  <c r="P231" i="3"/>
  <c r="M231" i="3"/>
  <c r="J231" i="3"/>
  <c r="G231" i="3"/>
  <c r="C231" i="3"/>
  <c r="B231" i="3"/>
  <c r="AA230" i="3"/>
  <c r="Z230" i="3"/>
  <c r="X230" i="3"/>
  <c r="W230" i="3"/>
  <c r="U230" i="3"/>
  <c r="T230" i="3"/>
  <c r="R230" i="3"/>
  <c r="Q230" i="3"/>
  <c r="O230" i="3"/>
  <c r="N230" i="3"/>
  <c r="L230" i="3"/>
  <c r="K230" i="3"/>
  <c r="I230" i="3"/>
  <c r="H230" i="3"/>
  <c r="F230" i="3"/>
  <c r="E230" i="3"/>
  <c r="AB229" i="3"/>
  <c r="Y229" i="3"/>
  <c r="V229" i="3"/>
  <c r="S229" i="3"/>
  <c r="P229" i="3"/>
  <c r="M229" i="3"/>
  <c r="J229" i="3"/>
  <c r="G229" i="3"/>
  <c r="C229" i="3"/>
  <c r="B229" i="3"/>
  <c r="AB228" i="3"/>
  <c r="Y228" i="3"/>
  <c r="V228" i="3"/>
  <c r="S228" i="3"/>
  <c r="P228" i="3"/>
  <c r="M228" i="3"/>
  <c r="J228" i="3"/>
  <c r="G228" i="3"/>
  <c r="C228" i="3"/>
  <c r="B228" i="3"/>
  <c r="AB227" i="3"/>
  <c r="Y227" i="3"/>
  <c r="V227" i="3"/>
  <c r="S227" i="3"/>
  <c r="P227" i="3"/>
  <c r="M227" i="3"/>
  <c r="J227" i="3"/>
  <c r="G227" i="3"/>
  <c r="C227" i="3"/>
  <c r="B227" i="3"/>
  <c r="AB226" i="3"/>
  <c r="Y226" i="3"/>
  <c r="V226" i="3"/>
  <c r="S226" i="3"/>
  <c r="P226" i="3"/>
  <c r="M226" i="3"/>
  <c r="J226" i="3"/>
  <c r="G226" i="3"/>
  <c r="C226" i="3"/>
  <c r="B226" i="3"/>
  <c r="AB225" i="3"/>
  <c r="Y225" i="3"/>
  <c r="V225" i="3"/>
  <c r="S225" i="3"/>
  <c r="P225" i="3"/>
  <c r="M225" i="3"/>
  <c r="J225" i="3"/>
  <c r="G225" i="3"/>
  <c r="C225" i="3"/>
  <c r="B225" i="3"/>
  <c r="AB224" i="3"/>
  <c r="Y224" i="3"/>
  <c r="V224" i="3"/>
  <c r="S224" i="3"/>
  <c r="P224" i="3"/>
  <c r="M224" i="3"/>
  <c r="J224" i="3"/>
  <c r="G224" i="3"/>
  <c r="C224" i="3"/>
  <c r="B224" i="3"/>
  <c r="AB223" i="3"/>
  <c r="Y223" i="3"/>
  <c r="V223" i="3"/>
  <c r="S223" i="3"/>
  <c r="P223" i="3"/>
  <c r="M223" i="3"/>
  <c r="J223" i="3"/>
  <c r="G223" i="3"/>
  <c r="C223" i="3"/>
  <c r="B223" i="3"/>
  <c r="AA222" i="3"/>
  <c r="Z222" i="3"/>
  <c r="X222" i="3"/>
  <c r="W222" i="3"/>
  <c r="U222" i="3"/>
  <c r="T222" i="3"/>
  <c r="R222" i="3"/>
  <c r="Q222" i="3"/>
  <c r="O222" i="3"/>
  <c r="N222" i="3"/>
  <c r="L222" i="3"/>
  <c r="K222" i="3"/>
  <c r="I222" i="3"/>
  <c r="H222" i="3"/>
  <c r="F222" i="3"/>
  <c r="E222" i="3"/>
  <c r="AB221" i="3"/>
  <c r="Y221" i="3"/>
  <c r="V221" i="3"/>
  <c r="S221" i="3"/>
  <c r="P221" i="3"/>
  <c r="M221" i="3"/>
  <c r="J221" i="3"/>
  <c r="G221" i="3"/>
  <c r="C221" i="3"/>
  <c r="B221" i="3"/>
  <c r="AA220" i="3"/>
  <c r="Z220" i="3"/>
  <c r="X220" i="3"/>
  <c r="W220" i="3"/>
  <c r="U220" i="3"/>
  <c r="T220" i="3"/>
  <c r="R220" i="3"/>
  <c r="Q220" i="3"/>
  <c r="O220" i="3"/>
  <c r="N220" i="3"/>
  <c r="L220" i="3"/>
  <c r="K220" i="3"/>
  <c r="I220" i="3"/>
  <c r="H220" i="3"/>
  <c r="F220" i="3"/>
  <c r="E220" i="3"/>
  <c r="AB219" i="3"/>
  <c r="Y219" i="3"/>
  <c r="V219" i="3"/>
  <c r="S219" i="3"/>
  <c r="P219" i="3"/>
  <c r="M219" i="3"/>
  <c r="J219" i="3"/>
  <c r="G219" i="3"/>
  <c r="C219" i="3"/>
  <c r="B219" i="3"/>
  <c r="AA218" i="3"/>
  <c r="Z218" i="3"/>
  <c r="X218" i="3"/>
  <c r="W218" i="3"/>
  <c r="U218" i="3"/>
  <c r="T218" i="3"/>
  <c r="R218" i="3"/>
  <c r="Q218" i="3"/>
  <c r="O218" i="3"/>
  <c r="N218" i="3"/>
  <c r="L218" i="3"/>
  <c r="K218" i="3"/>
  <c r="I218" i="3"/>
  <c r="H218" i="3"/>
  <c r="F218" i="3"/>
  <c r="E218" i="3"/>
  <c r="AB216" i="3"/>
  <c r="Y216" i="3"/>
  <c r="V216" i="3"/>
  <c r="S216" i="3"/>
  <c r="P216" i="3"/>
  <c r="M216" i="3"/>
  <c r="J216" i="3"/>
  <c r="G216" i="3"/>
  <c r="C216" i="3"/>
  <c r="B216" i="3"/>
  <c r="AA215" i="3"/>
  <c r="Z215" i="3"/>
  <c r="X215" i="3"/>
  <c r="W215" i="3"/>
  <c r="U215" i="3"/>
  <c r="T215" i="3"/>
  <c r="R215" i="3"/>
  <c r="Q215" i="3"/>
  <c r="O215" i="3"/>
  <c r="N215" i="3"/>
  <c r="L215" i="3"/>
  <c r="K215" i="3"/>
  <c r="I215" i="3"/>
  <c r="H215" i="3"/>
  <c r="F215" i="3"/>
  <c r="E215" i="3"/>
  <c r="AB214" i="3"/>
  <c r="Y214" i="3"/>
  <c r="V214" i="3"/>
  <c r="S214" i="3"/>
  <c r="P214" i="3"/>
  <c r="M214" i="3"/>
  <c r="J214" i="3"/>
  <c r="G214" i="3"/>
  <c r="C214" i="3"/>
  <c r="B214" i="3"/>
  <c r="AA213" i="3"/>
  <c r="Z213" i="3"/>
  <c r="X213" i="3"/>
  <c r="W213" i="3"/>
  <c r="U213" i="3"/>
  <c r="T213" i="3"/>
  <c r="R213" i="3"/>
  <c r="Q213" i="3"/>
  <c r="O213" i="3"/>
  <c r="N213" i="3"/>
  <c r="L213" i="3"/>
  <c r="K213" i="3"/>
  <c r="I213" i="3"/>
  <c r="H213" i="3"/>
  <c r="F213" i="3"/>
  <c r="E213" i="3"/>
  <c r="AB212" i="3"/>
  <c r="Y212" i="3"/>
  <c r="V212" i="3"/>
  <c r="S212" i="3"/>
  <c r="P212" i="3"/>
  <c r="M212" i="3"/>
  <c r="J212" i="3"/>
  <c r="G212" i="3"/>
  <c r="C212" i="3"/>
  <c r="B212" i="3"/>
  <c r="AB211" i="3"/>
  <c r="Y211" i="3"/>
  <c r="V211" i="3"/>
  <c r="S211" i="3"/>
  <c r="P211" i="3"/>
  <c r="M211" i="3"/>
  <c r="J211" i="3"/>
  <c r="G211" i="3"/>
  <c r="C211" i="3"/>
  <c r="B211" i="3"/>
  <c r="AA210" i="3"/>
  <c r="Z210" i="3"/>
  <c r="X210" i="3"/>
  <c r="W210" i="3"/>
  <c r="U210" i="3"/>
  <c r="T210" i="3"/>
  <c r="R210" i="3"/>
  <c r="Q210" i="3"/>
  <c r="O210" i="3"/>
  <c r="N210" i="3"/>
  <c r="L210" i="3"/>
  <c r="K210" i="3"/>
  <c r="I210" i="3"/>
  <c r="H210" i="3"/>
  <c r="F210" i="3"/>
  <c r="E210" i="3"/>
  <c r="AB209" i="3"/>
  <c r="Y209" i="3"/>
  <c r="V209" i="3"/>
  <c r="S209" i="3"/>
  <c r="P209" i="3"/>
  <c r="M209" i="3"/>
  <c r="J209" i="3"/>
  <c r="G209" i="3"/>
  <c r="C209" i="3"/>
  <c r="B209" i="3"/>
  <c r="AB208" i="3"/>
  <c r="Y208" i="3"/>
  <c r="V208" i="3"/>
  <c r="S208" i="3"/>
  <c r="P208" i="3"/>
  <c r="M208" i="3"/>
  <c r="J208" i="3"/>
  <c r="G208" i="3"/>
  <c r="C208" i="3"/>
  <c r="B208" i="3"/>
  <c r="AB207" i="3"/>
  <c r="Y207" i="3"/>
  <c r="V207" i="3"/>
  <c r="R207" i="3"/>
  <c r="R200" i="3" s="1"/>
  <c r="Q207" i="3"/>
  <c r="B207" i="3" s="1"/>
  <c r="P207" i="3"/>
  <c r="M207" i="3"/>
  <c r="J207" i="3"/>
  <c r="G207" i="3"/>
  <c r="AB206" i="3"/>
  <c r="Y206" i="3"/>
  <c r="V206" i="3"/>
  <c r="S206" i="3"/>
  <c r="P206" i="3"/>
  <c r="M206" i="3"/>
  <c r="J206" i="3"/>
  <c r="G206" i="3"/>
  <c r="C206" i="3"/>
  <c r="B206" i="3"/>
  <c r="AB205" i="3"/>
  <c r="Y205" i="3"/>
  <c r="V205" i="3"/>
  <c r="S205" i="3"/>
  <c r="P205" i="3"/>
  <c r="M205" i="3"/>
  <c r="J205" i="3"/>
  <c r="G205" i="3"/>
  <c r="C205" i="3"/>
  <c r="B205" i="3"/>
  <c r="AB204" i="3"/>
  <c r="Y204" i="3"/>
  <c r="V204" i="3"/>
  <c r="S204" i="3"/>
  <c r="P204" i="3"/>
  <c r="M204" i="3"/>
  <c r="J204" i="3"/>
  <c r="G204" i="3"/>
  <c r="C204" i="3"/>
  <c r="B204" i="3"/>
  <c r="AB203" i="3"/>
  <c r="Y203" i="3"/>
  <c r="V203" i="3"/>
  <c r="S203" i="3"/>
  <c r="P203" i="3"/>
  <c r="M203" i="3"/>
  <c r="J203" i="3"/>
  <c r="G203" i="3"/>
  <c r="C203" i="3"/>
  <c r="B203" i="3"/>
  <c r="AB202" i="3"/>
  <c r="Y202" i="3"/>
  <c r="V202" i="3"/>
  <c r="S202" i="3"/>
  <c r="P202" i="3"/>
  <c r="M202" i="3"/>
  <c r="J202" i="3"/>
  <c r="G202" i="3"/>
  <c r="C202" i="3"/>
  <c r="B202" i="3"/>
  <c r="AB201" i="3"/>
  <c r="Y201" i="3"/>
  <c r="V201" i="3"/>
  <c r="S201" i="3"/>
  <c r="P201" i="3"/>
  <c r="M201" i="3"/>
  <c r="J201" i="3"/>
  <c r="G201" i="3"/>
  <c r="C201" i="3"/>
  <c r="B201" i="3"/>
  <c r="AA200" i="3"/>
  <c r="Z200" i="3"/>
  <c r="X200" i="3"/>
  <c r="W200" i="3"/>
  <c r="U200" i="3"/>
  <c r="T200" i="3"/>
  <c r="Q200" i="3"/>
  <c r="O200" i="3"/>
  <c r="N200" i="3"/>
  <c r="L200" i="3"/>
  <c r="K200" i="3"/>
  <c r="I200" i="3"/>
  <c r="H200" i="3"/>
  <c r="F200" i="3"/>
  <c r="E200" i="3"/>
  <c r="AB199" i="3"/>
  <c r="Y199" i="3"/>
  <c r="V199" i="3"/>
  <c r="S199" i="3"/>
  <c r="P199" i="3"/>
  <c r="M199" i="3"/>
  <c r="J199" i="3"/>
  <c r="G199" i="3"/>
  <c r="C199" i="3"/>
  <c r="B199" i="3"/>
  <c r="AB198" i="3"/>
  <c r="Y198" i="3"/>
  <c r="V198" i="3"/>
  <c r="S198" i="3"/>
  <c r="P198" i="3"/>
  <c r="M198" i="3"/>
  <c r="J198" i="3"/>
  <c r="G198" i="3"/>
  <c r="C198" i="3"/>
  <c r="B198" i="3"/>
  <c r="AB197" i="3"/>
  <c r="Y197" i="3"/>
  <c r="V197" i="3"/>
  <c r="S197" i="3"/>
  <c r="P197" i="3"/>
  <c r="M197" i="3"/>
  <c r="J197" i="3"/>
  <c r="G197" i="3"/>
  <c r="C197" i="3"/>
  <c r="B197" i="3"/>
  <c r="AB196" i="3"/>
  <c r="Y196" i="3"/>
  <c r="V196" i="3"/>
  <c r="S196" i="3"/>
  <c r="P196" i="3"/>
  <c r="M196" i="3"/>
  <c r="J196" i="3"/>
  <c r="G196" i="3"/>
  <c r="C196" i="3"/>
  <c r="B196" i="3"/>
  <c r="AB195" i="3"/>
  <c r="Y195" i="3"/>
  <c r="V195" i="3"/>
  <c r="S195" i="3"/>
  <c r="P195" i="3"/>
  <c r="M195" i="3"/>
  <c r="J195" i="3"/>
  <c r="G195" i="3"/>
  <c r="C195" i="3"/>
  <c r="B195" i="3"/>
  <c r="AB194" i="3"/>
  <c r="Y194" i="3"/>
  <c r="V194" i="3"/>
  <c r="S194" i="3"/>
  <c r="P194" i="3"/>
  <c r="M194" i="3"/>
  <c r="J194" i="3"/>
  <c r="G194" i="3"/>
  <c r="C194" i="3"/>
  <c r="B194" i="3"/>
  <c r="AB193" i="3"/>
  <c r="Y193" i="3"/>
  <c r="V193" i="3"/>
  <c r="S193" i="3"/>
  <c r="P193" i="3"/>
  <c r="M193" i="3"/>
  <c r="J193" i="3"/>
  <c r="G193" i="3"/>
  <c r="C193" i="3"/>
  <c r="B193" i="3"/>
  <c r="AB192" i="3"/>
  <c r="Y192" i="3"/>
  <c r="V192" i="3"/>
  <c r="S192" i="3"/>
  <c r="P192" i="3"/>
  <c r="M192" i="3"/>
  <c r="J192" i="3"/>
  <c r="G192" i="3"/>
  <c r="C192" i="3"/>
  <c r="B192" i="3"/>
  <c r="AA191" i="3"/>
  <c r="Z191" i="3"/>
  <c r="X191" i="3"/>
  <c r="W191" i="3"/>
  <c r="U191" i="3"/>
  <c r="T191" i="3"/>
  <c r="R191" i="3"/>
  <c r="Q191" i="3"/>
  <c r="O191" i="3"/>
  <c r="N191" i="3"/>
  <c r="L191" i="3"/>
  <c r="K191" i="3"/>
  <c r="I191" i="3"/>
  <c r="H191" i="3"/>
  <c r="F191" i="3"/>
  <c r="E191" i="3"/>
  <c r="AB189" i="3"/>
  <c r="Y189" i="3"/>
  <c r="V189" i="3"/>
  <c r="S189" i="3"/>
  <c r="P189" i="3"/>
  <c r="M189" i="3"/>
  <c r="J189" i="3"/>
  <c r="G189" i="3"/>
  <c r="C189" i="3"/>
  <c r="B189" i="3"/>
  <c r="AA188" i="3"/>
  <c r="Z188" i="3"/>
  <c r="X188" i="3"/>
  <c r="W188" i="3"/>
  <c r="U188" i="3"/>
  <c r="T188" i="3"/>
  <c r="R188" i="3"/>
  <c r="Q188" i="3"/>
  <c r="O188" i="3"/>
  <c r="N188" i="3"/>
  <c r="L188" i="3"/>
  <c r="K188" i="3"/>
  <c r="I188" i="3"/>
  <c r="H188" i="3"/>
  <c r="F188" i="3"/>
  <c r="E188" i="3"/>
  <c r="AB187" i="3"/>
  <c r="Y187" i="3"/>
  <c r="V187" i="3"/>
  <c r="S187" i="3"/>
  <c r="P187" i="3"/>
  <c r="M187" i="3"/>
  <c r="J187" i="3"/>
  <c r="G187" i="3"/>
  <c r="C187" i="3"/>
  <c r="B187" i="3"/>
  <c r="AB186" i="3"/>
  <c r="Y186" i="3"/>
  <c r="V186" i="3"/>
  <c r="S186" i="3"/>
  <c r="P186" i="3"/>
  <c r="M186" i="3"/>
  <c r="J186" i="3"/>
  <c r="G186" i="3"/>
  <c r="C186" i="3"/>
  <c r="B186" i="3"/>
  <c r="AB185" i="3"/>
  <c r="Y185" i="3"/>
  <c r="V185" i="3"/>
  <c r="S185" i="3"/>
  <c r="P185" i="3"/>
  <c r="M185" i="3"/>
  <c r="J185" i="3"/>
  <c r="G185" i="3"/>
  <c r="C185" i="3"/>
  <c r="B185" i="3"/>
  <c r="AA184" i="3"/>
  <c r="Z184" i="3"/>
  <c r="X184" i="3"/>
  <c r="W184" i="3"/>
  <c r="U184" i="3"/>
  <c r="T184" i="3"/>
  <c r="R184" i="3"/>
  <c r="Q184" i="3"/>
  <c r="O184" i="3"/>
  <c r="N184" i="3"/>
  <c r="L184" i="3"/>
  <c r="K184" i="3"/>
  <c r="I184" i="3"/>
  <c r="H184" i="3"/>
  <c r="F184" i="3"/>
  <c r="E184" i="3"/>
  <c r="AB183" i="3"/>
  <c r="Y183" i="3"/>
  <c r="V183" i="3"/>
  <c r="S183" i="3"/>
  <c r="P183" i="3"/>
  <c r="M183" i="3"/>
  <c r="J183" i="3"/>
  <c r="G183" i="3"/>
  <c r="C183" i="3"/>
  <c r="B183" i="3"/>
  <c r="AA182" i="3"/>
  <c r="Z182" i="3"/>
  <c r="X182" i="3"/>
  <c r="W182" i="3"/>
  <c r="U182" i="3"/>
  <c r="T182" i="3"/>
  <c r="R182" i="3"/>
  <c r="Q182" i="3"/>
  <c r="O182" i="3"/>
  <c r="N182" i="3"/>
  <c r="L182" i="3"/>
  <c r="K182" i="3"/>
  <c r="I182" i="3"/>
  <c r="H182" i="3"/>
  <c r="F182" i="3"/>
  <c r="E182" i="3"/>
  <c r="AB181" i="3"/>
  <c r="Y181" i="3"/>
  <c r="V181" i="3"/>
  <c r="S181" i="3"/>
  <c r="P181" i="3"/>
  <c r="M181" i="3"/>
  <c r="J181" i="3"/>
  <c r="G181" i="3"/>
  <c r="C181" i="3"/>
  <c r="B181" i="3"/>
  <c r="AB180" i="3"/>
  <c r="Y180" i="3"/>
  <c r="V180" i="3"/>
  <c r="S180" i="3"/>
  <c r="P180" i="3"/>
  <c r="M180" i="3"/>
  <c r="J180" i="3"/>
  <c r="G180" i="3"/>
  <c r="C180" i="3"/>
  <c r="B180" i="3"/>
  <c r="AA179" i="3"/>
  <c r="Z179" i="3"/>
  <c r="X179" i="3"/>
  <c r="W179" i="3"/>
  <c r="U179" i="3"/>
  <c r="T179" i="3"/>
  <c r="R179" i="3"/>
  <c r="Q179" i="3"/>
  <c r="O179" i="3"/>
  <c r="N179" i="3"/>
  <c r="L179" i="3"/>
  <c r="K179" i="3"/>
  <c r="I179" i="3"/>
  <c r="H179" i="3"/>
  <c r="F179" i="3"/>
  <c r="E179" i="3"/>
  <c r="AB177" i="3"/>
  <c r="Y177" i="3"/>
  <c r="V177" i="3"/>
  <c r="S177" i="3"/>
  <c r="P177" i="3"/>
  <c r="M177" i="3"/>
  <c r="J177" i="3"/>
  <c r="G177" i="3"/>
  <c r="C177" i="3"/>
  <c r="B177" i="3"/>
  <c r="AA176" i="3"/>
  <c r="Z176" i="3"/>
  <c r="X176" i="3"/>
  <c r="W176" i="3"/>
  <c r="U176" i="3"/>
  <c r="T176" i="3"/>
  <c r="R176" i="3"/>
  <c r="Q176" i="3"/>
  <c r="O176" i="3"/>
  <c r="N176" i="3"/>
  <c r="L176" i="3"/>
  <c r="K176" i="3"/>
  <c r="I176" i="3"/>
  <c r="H176" i="3"/>
  <c r="F176" i="3"/>
  <c r="E176" i="3"/>
  <c r="AB175" i="3"/>
  <c r="Y175" i="3"/>
  <c r="V175" i="3"/>
  <c r="R175" i="3"/>
  <c r="C175" i="3" s="1"/>
  <c r="Q175" i="3"/>
  <c r="P175" i="3"/>
  <c r="M175" i="3"/>
  <c r="J175" i="3"/>
  <c r="G175" i="3"/>
  <c r="AB174" i="3"/>
  <c r="Y174" i="3"/>
  <c r="V174" i="3"/>
  <c r="S174" i="3"/>
  <c r="P174" i="3"/>
  <c r="M174" i="3"/>
  <c r="J174" i="3"/>
  <c r="G174" i="3"/>
  <c r="C174" i="3"/>
  <c r="B174" i="3"/>
  <c r="AB173" i="3"/>
  <c r="Y173" i="3"/>
  <c r="V173" i="3"/>
  <c r="S173" i="3"/>
  <c r="P173" i="3"/>
  <c r="M173" i="3"/>
  <c r="J173" i="3"/>
  <c r="G173" i="3"/>
  <c r="C173" i="3"/>
  <c r="B173" i="3"/>
  <c r="AB172" i="3"/>
  <c r="Y172" i="3"/>
  <c r="V172" i="3"/>
  <c r="S172" i="3"/>
  <c r="P172" i="3"/>
  <c r="M172" i="3"/>
  <c r="J172" i="3"/>
  <c r="G172" i="3"/>
  <c r="C172" i="3"/>
  <c r="B172" i="3"/>
  <c r="AB171" i="3"/>
  <c r="Y171" i="3"/>
  <c r="V171" i="3"/>
  <c r="S171" i="3"/>
  <c r="P171" i="3"/>
  <c r="M171" i="3"/>
  <c r="J171" i="3"/>
  <c r="G171" i="3"/>
  <c r="C171" i="3"/>
  <c r="B171" i="3"/>
  <c r="AB170" i="3"/>
  <c r="Y170" i="3"/>
  <c r="V170" i="3"/>
  <c r="S170" i="3"/>
  <c r="P170" i="3"/>
  <c r="M170" i="3"/>
  <c r="J170" i="3"/>
  <c r="G170" i="3"/>
  <c r="C170" i="3"/>
  <c r="B170" i="3"/>
  <c r="AA169" i="3"/>
  <c r="Z169" i="3"/>
  <c r="X169" i="3"/>
  <c r="W169" i="3"/>
  <c r="U169" i="3"/>
  <c r="T169" i="3"/>
  <c r="O169" i="3"/>
  <c r="N169" i="3"/>
  <c r="L169" i="3"/>
  <c r="K169" i="3"/>
  <c r="I169" i="3"/>
  <c r="H169" i="3"/>
  <c r="F169" i="3"/>
  <c r="E169" i="3"/>
  <c r="AB168" i="3"/>
  <c r="Y168" i="3"/>
  <c r="V168" i="3"/>
  <c r="S168" i="3"/>
  <c r="P168" i="3"/>
  <c r="M168" i="3"/>
  <c r="J168" i="3"/>
  <c r="G168" i="3"/>
  <c r="C168" i="3"/>
  <c r="B168" i="3"/>
  <c r="AB167" i="3"/>
  <c r="Y167" i="3"/>
  <c r="V167" i="3"/>
  <c r="S167" i="3"/>
  <c r="P167" i="3"/>
  <c r="M167" i="3"/>
  <c r="J167" i="3"/>
  <c r="G167" i="3"/>
  <c r="C167" i="3"/>
  <c r="B167" i="3"/>
  <c r="AB166" i="3"/>
  <c r="Y166" i="3"/>
  <c r="V166" i="3"/>
  <c r="S166" i="3"/>
  <c r="P166" i="3"/>
  <c r="M166" i="3"/>
  <c r="J166" i="3"/>
  <c r="G166" i="3"/>
  <c r="C166" i="3"/>
  <c r="B166" i="3"/>
  <c r="AB165" i="3"/>
  <c r="Y165" i="3"/>
  <c r="V165" i="3"/>
  <c r="S165" i="3"/>
  <c r="P165" i="3"/>
  <c r="M165" i="3"/>
  <c r="J165" i="3"/>
  <c r="G165" i="3"/>
  <c r="C165" i="3"/>
  <c r="B165" i="3"/>
  <c r="AB164" i="3"/>
  <c r="Y164" i="3"/>
  <c r="V164" i="3"/>
  <c r="S164" i="3"/>
  <c r="P164" i="3"/>
  <c r="M164" i="3"/>
  <c r="J164" i="3"/>
  <c r="G164" i="3"/>
  <c r="C164" i="3"/>
  <c r="B164" i="3"/>
  <c r="AB163" i="3"/>
  <c r="Y163" i="3"/>
  <c r="V163" i="3"/>
  <c r="S163" i="3"/>
  <c r="P163" i="3"/>
  <c r="M163" i="3"/>
  <c r="J163" i="3"/>
  <c r="G163" i="3"/>
  <c r="C163" i="3"/>
  <c r="B163" i="3"/>
  <c r="AB162" i="3"/>
  <c r="Y162" i="3"/>
  <c r="V162" i="3"/>
  <c r="S162" i="3"/>
  <c r="P162" i="3"/>
  <c r="M162" i="3"/>
  <c r="J162" i="3"/>
  <c r="G162" i="3"/>
  <c r="C162" i="3"/>
  <c r="B162" i="3"/>
  <c r="AB161" i="3"/>
  <c r="Y161" i="3"/>
  <c r="V161" i="3"/>
  <c r="S161" i="3"/>
  <c r="P161" i="3"/>
  <c r="M161" i="3"/>
  <c r="J161" i="3"/>
  <c r="G161" i="3"/>
  <c r="C161" i="3"/>
  <c r="B161" i="3"/>
  <c r="AB160" i="3"/>
  <c r="Y160" i="3"/>
  <c r="V160" i="3"/>
  <c r="S160" i="3"/>
  <c r="P160" i="3"/>
  <c r="M160" i="3"/>
  <c r="J160" i="3"/>
  <c r="G160" i="3"/>
  <c r="C160" i="3"/>
  <c r="B160" i="3"/>
  <c r="AB159" i="3"/>
  <c r="Y159" i="3"/>
  <c r="V159" i="3"/>
  <c r="S159" i="3"/>
  <c r="P159" i="3"/>
  <c r="M159" i="3"/>
  <c r="J159" i="3"/>
  <c r="G159" i="3"/>
  <c r="C159" i="3"/>
  <c r="B159" i="3"/>
  <c r="AB158" i="3"/>
  <c r="Y158" i="3"/>
  <c r="V158" i="3"/>
  <c r="S158" i="3"/>
  <c r="P158" i="3"/>
  <c r="M158" i="3"/>
  <c r="J158" i="3"/>
  <c r="G158" i="3"/>
  <c r="C158" i="3"/>
  <c r="B158" i="3"/>
  <c r="AB157" i="3"/>
  <c r="Y157" i="3"/>
  <c r="V157" i="3"/>
  <c r="S157" i="3"/>
  <c r="P157" i="3"/>
  <c r="L157" i="3"/>
  <c r="K157" i="3"/>
  <c r="B157" i="3" s="1"/>
  <c r="J157" i="3"/>
  <c r="G157" i="3"/>
  <c r="C157" i="3"/>
  <c r="AB156" i="3"/>
  <c r="Y156" i="3"/>
  <c r="V156" i="3"/>
  <c r="S156" i="3"/>
  <c r="P156" i="3"/>
  <c r="M156" i="3"/>
  <c r="J156" i="3"/>
  <c r="G156" i="3"/>
  <c r="C156" i="3"/>
  <c r="B156" i="3"/>
  <c r="AB155" i="3"/>
  <c r="Y155" i="3"/>
  <c r="V155" i="3"/>
  <c r="S155" i="3"/>
  <c r="P155" i="3"/>
  <c r="M155" i="3"/>
  <c r="J155" i="3"/>
  <c r="G155" i="3"/>
  <c r="C155" i="3"/>
  <c r="B155" i="3"/>
  <c r="AB154" i="3"/>
  <c r="Y154" i="3"/>
  <c r="U154" i="3"/>
  <c r="T154" i="3"/>
  <c r="B154" i="3" s="1"/>
  <c r="S154" i="3"/>
  <c r="P154" i="3"/>
  <c r="M154" i="3"/>
  <c r="J154" i="3"/>
  <c r="G154" i="3"/>
  <c r="AB153" i="3"/>
  <c r="Y153" i="3"/>
  <c r="U153" i="3"/>
  <c r="C153" i="3" s="1"/>
  <c r="T153" i="3"/>
  <c r="B153" i="3" s="1"/>
  <c r="S153" i="3"/>
  <c r="P153" i="3"/>
  <c r="M153" i="3"/>
  <c r="J153" i="3"/>
  <c r="G153" i="3"/>
  <c r="AB152" i="3"/>
  <c r="Y152" i="3"/>
  <c r="V152" i="3"/>
  <c r="S152" i="3"/>
  <c r="P152" i="3"/>
  <c r="L152" i="3"/>
  <c r="M152" i="3" s="1"/>
  <c r="J152" i="3"/>
  <c r="G152" i="3"/>
  <c r="B152" i="3"/>
  <c r="AB151" i="3"/>
  <c r="Y151" i="3"/>
  <c r="V151" i="3"/>
  <c r="S151" i="3"/>
  <c r="P151" i="3"/>
  <c r="M151" i="3"/>
  <c r="J151" i="3"/>
  <c r="G151" i="3"/>
  <c r="C151" i="3"/>
  <c r="B151" i="3"/>
  <c r="AA150" i="3"/>
  <c r="Z150" i="3"/>
  <c r="X150" i="3"/>
  <c r="W150" i="3"/>
  <c r="R150" i="3"/>
  <c r="Q150" i="3"/>
  <c r="O150" i="3"/>
  <c r="N150" i="3"/>
  <c r="I150" i="3"/>
  <c r="H150" i="3"/>
  <c r="F150" i="3"/>
  <c r="E150" i="3"/>
  <c r="AA149" i="3"/>
  <c r="Z149" i="3"/>
  <c r="Z147" i="3" s="1"/>
  <c r="X149" i="3"/>
  <c r="Y149" i="3" s="1"/>
  <c r="V149" i="3"/>
  <c r="S149" i="3"/>
  <c r="P149" i="3"/>
  <c r="L149" i="3"/>
  <c r="L147" i="3" s="1"/>
  <c r="K149" i="3"/>
  <c r="J149" i="3"/>
  <c r="G149" i="3"/>
  <c r="AB148" i="3"/>
  <c r="Y148" i="3"/>
  <c r="V148" i="3"/>
  <c r="S148" i="3"/>
  <c r="P148" i="3"/>
  <c r="M148" i="3"/>
  <c r="J148" i="3"/>
  <c r="G148" i="3"/>
  <c r="C148" i="3"/>
  <c r="B148" i="3"/>
  <c r="AA147" i="3"/>
  <c r="W147" i="3"/>
  <c r="U147" i="3"/>
  <c r="T147" i="3"/>
  <c r="R147" i="3"/>
  <c r="Q147" i="3"/>
  <c r="O147" i="3"/>
  <c r="N147" i="3"/>
  <c r="I147" i="3"/>
  <c r="H147" i="3"/>
  <c r="F147" i="3"/>
  <c r="E147" i="3"/>
  <c r="AB146" i="3"/>
  <c r="Y146" i="3"/>
  <c r="V146" i="3"/>
  <c r="S146" i="3"/>
  <c r="P146" i="3"/>
  <c r="M146" i="3"/>
  <c r="J146" i="3"/>
  <c r="G146" i="3"/>
  <c r="C146" i="3"/>
  <c r="B146" i="3"/>
  <c r="AB145" i="3"/>
  <c r="Y145" i="3"/>
  <c r="V145" i="3"/>
  <c r="S145" i="3"/>
  <c r="P145" i="3"/>
  <c r="M145" i="3"/>
  <c r="J145" i="3"/>
  <c r="G145" i="3"/>
  <c r="C145" i="3"/>
  <c r="B145" i="3"/>
  <c r="AB144" i="3"/>
  <c r="Y144" i="3"/>
  <c r="V144" i="3"/>
  <c r="S144" i="3"/>
  <c r="P144" i="3"/>
  <c r="M144" i="3"/>
  <c r="J144" i="3"/>
  <c r="G144" i="3"/>
  <c r="C144" i="3"/>
  <c r="B144" i="3"/>
  <c r="AB143" i="3"/>
  <c r="Y143" i="3"/>
  <c r="V143" i="3"/>
  <c r="S143" i="3"/>
  <c r="P143" i="3"/>
  <c r="M143" i="3"/>
  <c r="J143" i="3"/>
  <c r="G143" i="3"/>
  <c r="C143" i="3"/>
  <c r="B143" i="3"/>
  <c r="AB142" i="3"/>
  <c r="Y142" i="3"/>
  <c r="V142" i="3"/>
  <c r="S142" i="3"/>
  <c r="P142" i="3"/>
  <c r="M142" i="3"/>
  <c r="J142" i="3"/>
  <c r="G142" i="3"/>
  <c r="C142" i="3"/>
  <c r="B142" i="3"/>
  <c r="AB141" i="3"/>
  <c r="Y141" i="3"/>
  <c r="V141" i="3"/>
  <c r="S141" i="3"/>
  <c r="P141" i="3"/>
  <c r="M141" i="3"/>
  <c r="J141" i="3"/>
  <c r="G141" i="3"/>
  <c r="C141" i="3"/>
  <c r="B141" i="3"/>
  <c r="AB140" i="3"/>
  <c r="Y140" i="3"/>
  <c r="V140" i="3"/>
  <c r="S140" i="3"/>
  <c r="P140" i="3"/>
  <c r="M140" i="3"/>
  <c r="J140" i="3"/>
  <c r="G140" i="3"/>
  <c r="C140" i="3"/>
  <c r="B140" i="3"/>
  <c r="AA139" i="3"/>
  <c r="Z139" i="3"/>
  <c r="X139" i="3"/>
  <c r="W139" i="3"/>
  <c r="U139" i="3"/>
  <c r="T139" i="3"/>
  <c r="R139" i="3"/>
  <c r="Q139" i="3"/>
  <c r="O139" i="3"/>
  <c r="N139" i="3"/>
  <c r="L139" i="3"/>
  <c r="K139" i="3"/>
  <c r="I139" i="3"/>
  <c r="H139" i="3"/>
  <c r="F139" i="3"/>
  <c r="E139" i="3"/>
  <c r="AB137" i="3"/>
  <c r="Y137" i="3"/>
  <c r="V137" i="3"/>
  <c r="S137" i="3"/>
  <c r="P137" i="3"/>
  <c r="M137" i="3"/>
  <c r="J137" i="3"/>
  <c r="G137" i="3"/>
  <c r="C137" i="3"/>
  <c r="B137" i="3"/>
  <c r="AB136" i="3"/>
  <c r="Y136" i="3"/>
  <c r="V136" i="3"/>
  <c r="R136" i="3"/>
  <c r="Q136" i="3"/>
  <c r="B136" i="3" s="1"/>
  <c r="P136" i="3"/>
  <c r="M136" i="3"/>
  <c r="J136" i="3"/>
  <c r="G136" i="3"/>
  <c r="AA135" i="3"/>
  <c r="Z135" i="3"/>
  <c r="X135" i="3"/>
  <c r="W135" i="3"/>
  <c r="U135" i="3"/>
  <c r="T135" i="3"/>
  <c r="O135" i="3"/>
  <c r="N135" i="3"/>
  <c r="L135" i="3"/>
  <c r="K135" i="3"/>
  <c r="I135" i="3"/>
  <c r="H135" i="3"/>
  <c r="F135" i="3"/>
  <c r="E135" i="3"/>
  <c r="AB134" i="3"/>
  <c r="Y134" i="3"/>
  <c r="V134" i="3"/>
  <c r="S134" i="3"/>
  <c r="P134" i="3"/>
  <c r="M134" i="3"/>
  <c r="J134" i="3"/>
  <c r="G134" i="3"/>
  <c r="C134" i="3"/>
  <c r="B134" i="3"/>
  <c r="AB133" i="3"/>
  <c r="Y133" i="3"/>
  <c r="V133" i="3"/>
  <c r="S133" i="3"/>
  <c r="P133" i="3"/>
  <c r="M133" i="3"/>
  <c r="J133" i="3"/>
  <c r="G133" i="3"/>
  <c r="C133" i="3"/>
  <c r="B133" i="3"/>
  <c r="AB132" i="3"/>
  <c r="Y132" i="3"/>
  <c r="V132" i="3"/>
  <c r="S132" i="3"/>
  <c r="P132" i="3"/>
  <c r="M132" i="3"/>
  <c r="J132" i="3"/>
  <c r="G132" i="3"/>
  <c r="C132" i="3"/>
  <c r="B132" i="3"/>
  <c r="AB131" i="3"/>
  <c r="Y131" i="3"/>
  <c r="V131" i="3"/>
  <c r="S131" i="3"/>
  <c r="P131" i="3"/>
  <c r="M131" i="3"/>
  <c r="J131" i="3"/>
  <c r="G131" i="3"/>
  <c r="C131" i="3"/>
  <c r="B131" i="3"/>
  <c r="AA130" i="3"/>
  <c r="Z130" i="3"/>
  <c r="X130" i="3"/>
  <c r="W130" i="3"/>
  <c r="U130" i="3"/>
  <c r="T130" i="3"/>
  <c r="R130" i="3"/>
  <c r="Q130" i="3"/>
  <c r="O130" i="3"/>
  <c r="O129" i="3" s="1"/>
  <c r="N130" i="3"/>
  <c r="N129" i="3" s="1"/>
  <c r="L130" i="3"/>
  <c r="L129" i="3" s="1"/>
  <c r="K130" i="3"/>
  <c r="K129" i="3" s="1"/>
  <c r="I130" i="3"/>
  <c r="I129" i="3" s="1"/>
  <c r="H130" i="3"/>
  <c r="H129" i="3" s="1"/>
  <c r="F130" i="3"/>
  <c r="F129" i="3" s="1"/>
  <c r="E130" i="3"/>
  <c r="E129" i="3" s="1"/>
  <c r="AB128" i="3"/>
  <c r="Y128" i="3"/>
  <c r="V128" i="3"/>
  <c r="S128" i="3"/>
  <c r="P128" i="3"/>
  <c r="M128" i="3"/>
  <c r="J128" i="3"/>
  <c r="G128" i="3"/>
  <c r="C128" i="3"/>
  <c r="B128" i="3"/>
  <c r="AA127" i="3"/>
  <c r="Z127" i="3"/>
  <c r="X127" i="3"/>
  <c r="W127" i="3"/>
  <c r="U127" i="3"/>
  <c r="T127" i="3"/>
  <c r="R127" i="3"/>
  <c r="Q127" i="3"/>
  <c r="O127" i="3"/>
  <c r="N127" i="3"/>
  <c r="L127" i="3"/>
  <c r="K127" i="3"/>
  <c r="I127" i="3"/>
  <c r="H127" i="3"/>
  <c r="F127" i="3"/>
  <c r="E127" i="3"/>
  <c r="AB126" i="3"/>
  <c r="Y126" i="3"/>
  <c r="V126" i="3"/>
  <c r="S126" i="3"/>
  <c r="P126" i="3"/>
  <c r="M126" i="3"/>
  <c r="J126" i="3"/>
  <c r="G126" i="3"/>
  <c r="C126" i="3"/>
  <c r="B126" i="3"/>
  <c r="AB125" i="3"/>
  <c r="Y125" i="3"/>
  <c r="V125" i="3"/>
  <c r="S125" i="3"/>
  <c r="P125" i="3"/>
  <c r="M125" i="3"/>
  <c r="J125" i="3"/>
  <c r="G125" i="3"/>
  <c r="C125" i="3"/>
  <c r="B125" i="3"/>
  <c r="AB124" i="3"/>
  <c r="Y124" i="3"/>
  <c r="V124" i="3"/>
  <c r="S124" i="3"/>
  <c r="P124" i="3"/>
  <c r="M124" i="3"/>
  <c r="J124" i="3"/>
  <c r="G124" i="3"/>
  <c r="C124" i="3"/>
  <c r="B124" i="3"/>
  <c r="AB123" i="3"/>
  <c r="Y123" i="3"/>
  <c r="V123" i="3"/>
  <c r="S123" i="3"/>
  <c r="P123" i="3"/>
  <c r="M123" i="3"/>
  <c r="J123" i="3"/>
  <c r="G123" i="3"/>
  <c r="C123" i="3"/>
  <c r="B123" i="3"/>
  <c r="AB122" i="3"/>
  <c r="Y122" i="3"/>
  <c r="V122" i="3"/>
  <c r="S122" i="3"/>
  <c r="P122" i="3"/>
  <c r="M122" i="3"/>
  <c r="J122" i="3"/>
  <c r="G122" i="3"/>
  <c r="C122" i="3"/>
  <c r="B122" i="3"/>
  <c r="AB121" i="3"/>
  <c r="Y121" i="3"/>
  <c r="V121" i="3"/>
  <c r="S121" i="3"/>
  <c r="P121" i="3"/>
  <c r="M121" i="3"/>
  <c r="J121" i="3"/>
  <c r="G121" i="3"/>
  <c r="C121" i="3"/>
  <c r="B121" i="3"/>
  <c r="AA120" i="3"/>
  <c r="Z120" i="3"/>
  <c r="X120" i="3"/>
  <c r="W120" i="3"/>
  <c r="U120" i="3"/>
  <c r="T120" i="3"/>
  <c r="R120" i="3"/>
  <c r="Q120" i="3"/>
  <c r="O120" i="3"/>
  <c r="N120" i="3"/>
  <c r="L120" i="3"/>
  <c r="K120" i="3"/>
  <c r="I120" i="3"/>
  <c r="H120" i="3"/>
  <c r="F120" i="3"/>
  <c r="E120" i="3"/>
  <c r="AB119" i="3"/>
  <c r="Y119" i="3"/>
  <c r="V119" i="3"/>
  <c r="S119" i="3"/>
  <c r="P119" i="3"/>
  <c r="M119" i="3"/>
  <c r="J119" i="3"/>
  <c r="G119" i="3"/>
  <c r="C119" i="3"/>
  <c r="B119" i="3"/>
  <c r="AA118" i="3"/>
  <c r="Z118" i="3"/>
  <c r="X118" i="3"/>
  <c r="W118" i="3"/>
  <c r="U118" i="3"/>
  <c r="T118" i="3"/>
  <c r="R118" i="3"/>
  <c r="Q118" i="3"/>
  <c r="O118" i="3"/>
  <c r="N118" i="3"/>
  <c r="L118" i="3"/>
  <c r="K118" i="3"/>
  <c r="I118" i="3"/>
  <c r="H118" i="3"/>
  <c r="F118" i="3"/>
  <c r="E118" i="3"/>
  <c r="AB117" i="3"/>
  <c r="Y117" i="3"/>
  <c r="V117" i="3"/>
  <c r="S117" i="3"/>
  <c r="P117" i="3"/>
  <c r="M117" i="3"/>
  <c r="J117" i="3"/>
  <c r="G117" i="3"/>
  <c r="C117" i="3"/>
  <c r="B117" i="3"/>
  <c r="AB116" i="3"/>
  <c r="Y116" i="3"/>
  <c r="V116" i="3"/>
  <c r="S116" i="3"/>
  <c r="P116" i="3"/>
  <c r="M116" i="3"/>
  <c r="J116" i="3"/>
  <c r="G116" i="3"/>
  <c r="C116" i="3"/>
  <c r="B116" i="3"/>
  <c r="AB115" i="3"/>
  <c r="Y115" i="3"/>
  <c r="V115" i="3"/>
  <c r="S115" i="3"/>
  <c r="P115" i="3"/>
  <c r="M115" i="3"/>
  <c r="J115" i="3"/>
  <c r="G115" i="3"/>
  <c r="C115" i="3"/>
  <c r="B115" i="3"/>
  <c r="AB114" i="3"/>
  <c r="Y114" i="3"/>
  <c r="V114" i="3"/>
  <c r="S114" i="3"/>
  <c r="P114" i="3"/>
  <c r="M114" i="3"/>
  <c r="J114" i="3"/>
  <c r="G114" i="3"/>
  <c r="C114" i="3"/>
  <c r="B114" i="3"/>
  <c r="AB113" i="3"/>
  <c r="Y113" i="3"/>
  <c r="V113" i="3"/>
  <c r="S113" i="3"/>
  <c r="P113" i="3"/>
  <c r="M113" i="3"/>
  <c r="J113" i="3"/>
  <c r="G113" i="3"/>
  <c r="C113" i="3"/>
  <c r="B113" i="3"/>
  <c r="AB112" i="3"/>
  <c r="Y112" i="3"/>
  <c r="V112" i="3"/>
  <c r="S112" i="3"/>
  <c r="P112" i="3"/>
  <c r="M112" i="3"/>
  <c r="J112" i="3"/>
  <c r="G112" i="3"/>
  <c r="C112" i="3"/>
  <c r="B112" i="3"/>
  <c r="AB111" i="3"/>
  <c r="Y111" i="3"/>
  <c r="V111" i="3"/>
  <c r="S111" i="3"/>
  <c r="P111" i="3"/>
  <c r="M111" i="3"/>
  <c r="J111" i="3"/>
  <c r="G111" i="3"/>
  <c r="C111" i="3"/>
  <c r="B111" i="3"/>
  <c r="AA110" i="3"/>
  <c r="Z110" i="3"/>
  <c r="X110" i="3"/>
  <c r="W110" i="3"/>
  <c r="W109" i="3" s="1"/>
  <c r="U110" i="3"/>
  <c r="T110" i="3"/>
  <c r="R110" i="3"/>
  <c r="Q110" i="3"/>
  <c r="O110" i="3"/>
  <c r="N110" i="3"/>
  <c r="L110" i="3"/>
  <c r="K110" i="3"/>
  <c r="K109" i="3" s="1"/>
  <c r="I110" i="3"/>
  <c r="H110" i="3"/>
  <c r="F110" i="3"/>
  <c r="E110" i="3"/>
  <c r="E109" i="3" s="1"/>
  <c r="AB107" i="3"/>
  <c r="Y107" i="3"/>
  <c r="V107" i="3"/>
  <c r="S107" i="3"/>
  <c r="P107" i="3"/>
  <c r="M107" i="3"/>
  <c r="J107" i="3"/>
  <c r="G107" i="3"/>
  <c r="C107" i="3"/>
  <c r="B107" i="3"/>
  <c r="AB106" i="3"/>
  <c r="Y106" i="3"/>
  <c r="V106" i="3"/>
  <c r="S106" i="3"/>
  <c r="P106" i="3"/>
  <c r="M106" i="3"/>
  <c r="J106" i="3"/>
  <c r="G106" i="3"/>
  <c r="C106" i="3"/>
  <c r="B106" i="3"/>
  <c r="AB105" i="3"/>
  <c r="Y105" i="3"/>
  <c r="V105" i="3"/>
  <c r="S105" i="3"/>
  <c r="P105" i="3"/>
  <c r="M105" i="3"/>
  <c r="J105" i="3"/>
  <c r="G105" i="3"/>
  <c r="C105" i="3"/>
  <c r="B105" i="3"/>
  <c r="AB104" i="3"/>
  <c r="Y104" i="3"/>
  <c r="V104" i="3"/>
  <c r="S104" i="3"/>
  <c r="P104" i="3"/>
  <c r="M104" i="3"/>
  <c r="J104" i="3"/>
  <c r="G104" i="3"/>
  <c r="C104" i="3"/>
  <c r="B104" i="3"/>
  <c r="AB103" i="3"/>
  <c r="Y103" i="3"/>
  <c r="V103" i="3"/>
  <c r="S103" i="3"/>
  <c r="P103" i="3"/>
  <c r="M103" i="3"/>
  <c r="J103" i="3"/>
  <c r="G103" i="3"/>
  <c r="C103" i="3"/>
  <c r="B103" i="3"/>
  <c r="AB102" i="3"/>
  <c r="Y102" i="3"/>
  <c r="V102" i="3"/>
  <c r="S102" i="3"/>
  <c r="P102" i="3"/>
  <c r="M102" i="3"/>
  <c r="J102" i="3"/>
  <c r="G102" i="3"/>
  <c r="C102" i="3"/>
  <c r="B102" i="3"/>
  <c r="AB101" i="3"/>
  <c r="Y101" i="3"/>
  <c r="V101" i="3"/>
  <c r="S101" i="3"/>
  <c r="P101" i="3"/>
  <c r="M101" i="3"/>
  <c r="J101" i="3"/>
  <c r="G101" i="3"/>
  <c r="C101" i="3"/>
  <c r="B101" i="3"/>
  <c r="AB100" i="3"/>
  <c r="Y100" i="3"/>
  <c r="V100" i="3"/>
  <c r="S100" i="3"/>
  <c r="P100" i="3"/>
  <c r="M100" i="3"/>
  <c r="J100" i="3"/>
  <c r="G100" i="3"/>
  <c r="C100" i="3"/>
  <c r="B100" i="3"/>
  <c r="AA99" i="3"/>
  <c r="AA98" i="3" s="1"/>
  <c r="Z99" i="3"/>
  <c r="Y99" i="3"/>
  <c r="V99" i="3"/>
  <c r="S99" i="3"/>
  <c r="P99" i="3"/>
  <c r="L99" i="3"/>
  <c r="K99" i="3"/>
  <c r="K98" i="3" s="1"/>
  <c r="K97" i="3" s="1"/>
  <c r="J99" i="3"/>
  <c r="G99" i="3"/>
  <c r="X98" i="3"/>
  <c r="W98" i="3"/>
  <c r="W97" i="3" s="1"/>
  <c r="U98" i="3"/>
  <c r="U97" i="3" s="1"/>
  <c r="T98" i="3"/>
  <c r="T97" i="3" s="1"/>
  <c r="R98" i="3"/>
  <c r="R97" i="3" s="1"/>
  <c r="Q98" i="3"/>
  <c r="Q97" i="3" s="1"/>
  <c r="O98" i="3"/>
  <c r="O97" i="3" s="1"/>
  <c r="N98" i="3"/>
  <c r="I98" i="3"/>
  <c r="I97" i="3" s="1"/>
  <c r="H98" i="3"/>
  <c r="H97" i="3" s="1"/>
  <c r="F98" i="3"/>
  <c r="F97" i="3" s="1"/>
  <c r="E98" i="3"/>
  <c r="E97" i="3" s="1"/>
  <c r="AB96" i="3"/>
  <c r="Y96" i="3"/>
  <c r="V96" i="3"/>
  <c r="S96" i="3"/>
  <c r="P96" i="3"/>
  <c r="M96" i="3"/>
  <c r="J96" i="3"/>
  <c r="G96" i="3"/>
  <c r="C96" i="3"/>
  <c r="B96" i="3"/>
  <c r="AB95" i="3"/>
  <c r="Y95" i="3"/>
  <c r="V95" i="3"/>
  <c r="S95" i="3"/>
  <c r="P95" i="3"/>
  <c r="M95" i="3"/>
  <c r="J95" i="3"/>
  <c r="G95" i="3"/>
  <c r="C95" i="3"/>
  <c r="B95" i="3"/>
  <c r="AA94" i="3"/>
  <c r="Z94" i="3"/>
  <c r="Y94" i="3"/>
  <c r="V94" i="3"/>
  <c r="S94" i="3"/>
  <c r="P94" i="3"/>
  <c r="L94" i="3"/>
  <c r="K94" i="3"/>
  <c r="J94" i="3"/>
  <c r="G94" i="3"/>
  <c r="AB93" i="3"/>
  <c r="Y93" i="3"/>
  <c r="V93" i="3"/>
  <c r="S93" i="3"/>
  <c r="P93" i="3"/>
  <c r="M93" i="3"/>
  <c r="J93" i="3"/>
  <c r="G93" i="3"/>
  <c r="C93" i="3"/>
  <c r="B93" i="3"/>
  <c r="AB92" i="3"/>
  <c r="Y92" i="3"/>
  <c r="V92" i="3"/>
  <c r="S92" i="3"/>
  <c r="P92" i="3"/>
  <c r="M92" i="3"/>
  <c r="J92" i="3"/>
  <c r="G92" i="3"/>
  <c r="C92" i="3"/>
  <c r="B92" i="3"/>
  <c r="AA91" i="3"/>
  <c r="C91" i="3" s="1"/>
  <c r="Z91" i="3"/>
  <c r="B91" i="3" s="1"/>
  <c r="Y91" i="3"/>
  <c r="V91" i="3"/>
  <c r="S91" i="3"/>
  <c r="P91" i="3"/>
  <c r="M91" i="3"/>
  <c r="J91" i="3"/>
  <c r="G91" i="3"/>
  <c r="AB90" i="3"/>
  <c r="Y90" i="3"/>
  <c r="V90" i="3"/>
  <c r="S90" i="3"/>
  <c r="P90" i="3"/>
  <c r="L90" i="3"/>
  <c r="K90" i="3"/>
  <c r="B90" i="3" s="1"/>
  <c r="J90" i="3"/>
  <c r="G90" i="3"/>
  <c r="AB89" i="3"/>
  <c r="Y89" i="3"/>
  <c r="V89" i="3"/>
  <c r="S89" i="3"/>
  <c r="P89" i="3"/>
  <c r="L89" i="3"/>
  <c r="C89" i="3" s="1"/>
  <c r="K89" i="3"/>
  <c r="B89" i="3" s="1"/>
  <c r="J89" i="3"/>
  <c r="G89" i="3"/>
  <c r="X88" i="3"/>
  <c r="W88" i="3"/>
  <c r="W87" i="3" s="1"/>
  <c r="U88" i="3"/>
  <c r="U87" i="3" s="1"/>
  <c r="T88" i="3"/>
  <c r="R88" i="3"/>
  <c r="Q88" i="3"/>
  <c r="Q87" i="3" s="1"/>
  <c r="O88" i="3"/>
  <c r="O87" i="3" s="1"/>
  <c r="N88" i="3"/>
  <c r="I88" i="3"/>
  <c r="I87" i="3" s="1"/>
  <c r="H88" i="3"/>
  <c r="F88" i="3"/>
  <c r="F87" i="3" s="1"/>
  <c r="E88" i="3"/>
  <c r="E87" i="3" s="1"/>
  <c r="AB86" i="3"/>
  <c r="Y86" i="3"/>
  <c r="V86" i="3"/>
  <c r="S86" i="3"/>
  <c r="O86" i="3"/>
  <c r="O64" i="3" s="1"/>
  <c r="O63" i="3" s="1"/>
  <c r="N86" i="3"/>
  <c r="N64" i="3" s="1"/>
  <c r="N63" i="3" s="1"/>
  <c r="L86" i="3"/>
  <c r="M86" i="3" s="1"/>
  <c r="J86" i="3"/>
  <c r="F86" i="3"/>
  <c r="E86" i="3"/>
  <c r="E64" i="3" s="1"/>
  <c r="E63" i="3" s="1"/>
  <c r="AA85" i="3"/>
  <c r="Z85" i="3"/>
  <c r="Y85" i="3"/>
  <c r="U85" i="3"/>
  <c r="T85" i="3"/>
  <c r="S85" i="3"/>
  <c r="P85" i="3"/>
  <c r="L85" i="3"/>
  <c r="K85" i="3"/>
  <c r="I85" i="3"/>
  <c r="I64" i="3" s="1"/>
  <c r="I63" i="3" s="1"/>
  <c r="H85" i="3"/>
  <c r="H64" i="3" s="1"/>
  <c r="H63" i="3" s="1"/>
  <c r="G85" i="3"/>
  <c r="AB84" i="3"/>
  <c r="Y84" i="3"/>
  <c r="V84" i="3"/>
  <c r="S84" i="3"/>
  <c r="P84" i="3"/>
  <c r="M84" i="3"/>
  <c r="J84" i="3"/>
  <c r="G84" i="3"/>
  <c r="C84" i="3"/>
  <c r="B84" i="3"/>
  <c r="AB83" i="3"/>
  <c r="Y83" i="3"/>
  <c r="V83" i="3"/>
  <c r="S83" i="3"/>
  <c r="P83" i="3"/>
  <c r="M83" i="3"/>
  <c r="J83" i="3"/>
  <c r="G83" i="3"/>
  <c r="C83" i="3"/>
  <c r="B83" i="3"/>
  <c r="AB82" i="3"/>
  <c r="Y82" i="3"/>
  <c r="V82" i="3"/>
  <c r="S82" i="3"/>
  <c r="P82" i="3"/>
  <c r="M82" i="3"/>
  <c r="J82" i="3"/>
  <c r="G82" i="3"/>
  <c r="C82" i="3"/>
  <c r="B82" i="3"/>
  <c r="AB81" i="3"/>
  <c r="Y81" i="3"/>
  <c r="V81" i="3"/>
  <c r="S81" i="3"/>
  <c r="P81" i="3"/>
  <c r="L81" i="3"/>
  <c r="C81" i="3" s="1"/>
  <c r="K81" i="3"/>
  <c r="B81" i="3" s="1"/>
  <c r="J81" i="3"/>
  <c r="G81" i="3"/>
  <c r="AB80" i="3"/>
  <c r="Y80" i="3"/>
  <c r="V80" i="3"/>
  <c r="S80" i="3"/>
  <c r="P80" i="3"/>
  <c r="L80" i="3"/>
  <c r="C80" i="3" s="1"/>
  <c r="K80" i="3"/>
  <c r="B80" i="3" s="1"/>
  <c r="J80" i="3"/>
  <c r="G80" i="3"/>
  <c r="AB79" i="3"/>
  <c r="Y79" i="3"/>
  <c r="V79" i="3"/>
  <c r="S79" i="3"/>
  <c r="P79" i="3"/>
  <c r="L79" i="3"/>
  <c r="K79" i="3"/>
  <c r="B79" i="3" s="1"/>
  <c r="J79" i="3"/>
  <c r="G79" i="3"/>
  <c r="AA78" i="3"/>
  <c r="Z78" i="3"/>
  <c r="Y78" i="3"/>
  <c r="V78" i="3"/>
  <c r="S78" i="3"/>
  <c r="P78" i="3"/>
  <c r="L78" i="3"/>
  <c r="K78" i="3"/>
  <c r="J78" i="3"/>
  <c r="G78" i="3"/>
  <c r="AB77" i="3"/>
  <c r="Y77" i="3"/>
  <c r="V77" i="3"/>
  <c r="S77" i="3"/>
  <c r="P77" i="3"/>
  <c r="M77" i="3"/>
  <c r="J77" i="3"/>
  <c r="G77" i="3"/>
  <c r="C77" i="3"/>
  <c r="B77" i="3"/>
  <c r="AB76" i="3"/>
  <c r="Y76" i="3"/>
  <c r="V76" i="3"/>
  <c r="S76" i="3"/>
  <c r="P76" i="3"/>
  <c r="M76" i="3"/>
  <c r="J76" i="3"/>
  <c r="G76" i="3"/>
  <c r="C76" i="3"/>
  <c r="B76" i="3"/>
  <c r="AA75" i="3"/>
  <c r="Z75" i="3"/>
  <c r="Y75" i="3"/>
  <c r="U75" i="3"/>
  <c r="T75" i="3"/>
  <c r="S75" i="3"/>
  <c r="P75" i="3"/>
  <c r="K75" i="3"/>
  <c r="M75" i="3" s="1"/>
  <c r="J75" i="3"/>
  <c r="G75" i="3"/>
  <c r="AB74" i="3"/>
  <c r="Y74" i="3"/>
  <c r="V74" i="3"/>
  <c r="S74" i="3"/>
  <c r="P74" i="3"/>
  <c r="M74" i="3"/>
  <c r="J74" i="3"/>
  <c r="G74" i="3"/>
  <c r="C74" i="3"/>
  <c r="B74" i="3"/>
  <c r="AB73" i="3"/>
  <c r="Y73" i="3"/>
  <c r="V73" i="3"/>
  <c r="S73" i="3"/>
  <c r="P73" i="3"/>
  <c r="M73" i="3"/>
  <c r="J73" i="3"/>
  <c r="G73" i="3"/>
  <c r="C73" i="3"/>
  <c r="B73" i="3"/>
  <c r="AB72" i="3"/>
  <c r="Y72" i="3"/>
  <c r="V72" i="3"/>
  <c r="S72" i="3"/>
  <c r="P72" i="3"/>
  <c r="M72" i="3"/>
  <c r="J72" i="3"/>
  <c r="G72" i="3"/>
  <c r="C72" i="3"/>
  <c r="B72" i="3"/>
  <c r="AB71" i="3"/>
  <c r="Y71" i="3"/>
  <c r="V71" i="3"/>
  <c r="S71" i="3"/>
  <c r="P71" i="3"/>
  <c r="M71" i="3"/>
  <c r="J71" i="3"/>
  <c r="G71" i="3"/>
  <c r="C71" i="3"/>
  <c r="B71" i="3"/>
  <c r="AB70" i="3"/>
  <c r="Y70" i="3"/>
  <c r="V70" i="3"/>
  <c r="S70" i="3"/>
  <c r="P70" i="3"/>
  <c r="M70" i="3"/>
  <c r="J70" i="3"/>
  <c r="G70" i="3"/>
  <c r="C70" i="3"/>
  <c r="B70" i="3"/>
  <c r="AB69" i="3"/>
  <c r="Y69" i="3"/>
  <c r="V69" i="3"/>
  <c r="S69" i="3"/>
  <c r="P69" i="3"/>
  <c r="M69" i="3"/>
  <c r="J69" i="3"/>
  <c r="G69" i="3"/>
  <c r="C69" i="3"/>
  <c r="B69" i="3"/>
  <c r="AB68" i="3"/>
  <c r="Y68" i="3"/>
  <c r="V68" i="3"/>
  <c r="S68" i="3"/>
  <c r="P68" i="3"/>
  <c r="M68" i="3"/>
  <c r="J68" i="3"/>
  <c r="G68" i="3"/>
  <c r="C68" i="3"/>
  <c r="B68" i="3"/>
  <c r="AB67" i="3"/>
  <c r="Y67" i="3"/>
  <c r="V67" i="3"/>
  <c r="S67" i="3"/>
  <c r="P67" i="3"/>
  <c r="M67" i="3"/>
  <c r="J67" i="3"/>
  <c r="G67" i="3"/>
  <c r="C67" i="3"/>
  <c r="B67" i="3"/>
  <c r="AB66" i="3"/>
  <c r="Y66" i="3"/>
  <c r="V66" i="3"/>
  <c r="S66" i="3"/>
  <c r="P66" i="3"/>
  <c r="M66" i="3"/>
  <c r="J66" i="3"/>
  <c r="G66" i="3"/>
  <c r="C66" i="3"/>
  <c r="B66" i="3"/>
  <c r="AB65" i="3"/>
  <c r="Y65" i="3"/>
  <c r="V65" i="3"/>
  <c r="S65" i="3"/>
  <c r="P65" i="3"/>
  <c r="M65" i="3"/>
  <c r="J65" i="3"/>
  <c r="G65" i="3"/>
  <c r="C65" i="3"/>
  <c r="B65" i="3"/>
  <c r="X64" i="3"/>
  <c r="W64" i="3"/>
  <c r="W63" i="3" s="1"/>
  <c r="R64" i="3"/>
  <c r="Q64" i="3"/>
  <c r="Q63" i="3" s="1"/>
  <c r="F64" i="3"/>
  <c r="AB62" i="3"/>
  <c r="Y62" i="3"/>
  <c r="V62" i="3"/>
  <c r="S62" i="3"/>
  <c r="P62" i="3"/>
  <c r="M62" i="3"/>
  <c r="J62" i="3"/>
  <c r="G62" i="3"/>
  <c r="C62" i="3"/>
  <c r="B62" i="3"/>
  <c r="AB61" i="3"/>
  <c r="Y61" i="3"/>
  <c r="V61" i="3"/>
  <c r="S61" i="3"/>
  <c r="P61" i="3"/>
  <c r="M61" i="3"/>
  <c r="J61" i="3"/>
  <c r="G61" i="3"/>
  <c r="C61" i="3"/>
  <c r="B61" i="3"/>
  <c r="AB60" i="3"/>
  <c r="Y60" i="3"/>
  <c r="V60" i="3"/>
  <c r="S60" i="3"/>
  <c r="P60" i="3"/>
  <c r="M60" i="3"/>
  <c r="J60" i="3"/>
  <c r="G60" i="3"/>
  <c r="C60" i="3"/>
  <c r="B60" i="3"/>
  <c r="AB59" i="3"/>
  <c r="Y59" i="3"/>
  <c r="V59" i="3"/>
  <c r="S59" i="3"/>
  <c r="P59" i="3"/>
  <c r="M59" i="3"/>
  <c r="J59" i="3"/>
  <c r="G59" i="3"/>
  <c r="C59" i="3"/>
  <c r="B59" i="3"/>
  <c r="AB58" i="3"/>
  <c r="Y58" i="3"/>
  <c r="V58" i="3"/>
  <c r="S58" i="3"/>
  <c r="P58" i="3"/>
  <c r="M58" i="3"/>
  <c r="J58" i="3"/>
  <c r="G58" i="3"/>
  <c r="C58" i="3"/>
  <c r="B58" i="3"/>
  <c r="AB57" i="3"/>
  <c r="Y57" i="3"/>
  <c r="V57" i="3"/>
  <c r="S57" i="3"/>
  <c r="P57" i="3"/>
  <c r="M57" i="3"/>
  <c r="J57" i="3"/>
  <c r="G57" i="3"/>
  <c r="C57" i="3"/>
  <c r="B57" i="3"/>
  <c r="AB56" i="3"/>
  <c r="Y56" i="3"/>
  <c r="V56" i="3"/>
  <c r="S56" i="3"/>
  <c r="P56" i="3"/>
  <c r="L56" i="3"/>
  <c r="L55" i="3" s="1"/>
  <c r="L54" i="3" s="1"/>
  <c r="K56" i="3"/>
  <c r="B56" i="3" s="1"/>
  <c r="J56" i="3"/>
  <c r="G56" i="3"/>
  <c r="C56" i="3"/>
  <c r="AA55" i="3"/>
  <c r="AA54" i="3" s="1"/>
  <c r="Z55" i="3"/>
  <c r="Z54" i="3" s="1"/>
  <c r="X55" i="3"/>
  <c r="W55" i="3"/>
  <c r="W54" i="3" s="1"/>
  <c r="U55" i="3"/>
  <c r="U54" i="3" s="1"/>
  <c r="T55" i="3"/>
  <c r="T54" i="3" s="1"/>
  <c r="R55" i="3"/>
  <c r="Q55" i="3"/>
  <c r="Q54" i="3" s="1"/>
  <c r="O55" i="3"/>
  <c r="N55" i="3"/>
  <c r="N54" i="3" s="1"/>
  <c r="K55" i="3"/>
  <c r="K54" i="3" s="1"/>
  <c r="I55" i="3"/>
  <c r="I54" i="3" s="1"/>
  <c r="H55" i="3"/>
  <c r="H54" i="3" s="1"/>
  <c r="F55" i="3"/>
  <c r="F54" i="3" s="1"/>
  <c r="E55" i="3"/>
  <c r="E54" i="3" s="1"/>
  <c r="AB53" i="3"/>
  <c r="Y53" i="3"/>
  <c r="V53" i="3"/>
  <c r="S53" i="3"/>
  <c r="P53" i="3"/>
  <c r="M53" i="3"/>
  <c r="J53" i="3"/>
  <c r="G53" i="3"/>
  <c r="C53" i="3"/>
  <c r="B53" i="3"/>
  <c r="AB52" i="3"/>
  <c r="Y52" i="3"/>
  <c r="V52" i="3"/>
  <c r="R52" i="3"/>
  <c r="R47" i="3" s="1"/>
  <c r="R46" i="3" s="1"/>
  <c r="Q52" i="3"/>
  <c r="Q47" i="3" s="1"/>
  <c r="Q46" i="3" s="1"/>
  <c r="P52" i="3"/>
  <c r="M52" i="3"/>
  <c r="J52" i="3"/>
  <c r="G52" i="3"/>
  <c r="AB51" i="3"/>
  <c r="Y51" i="3"/>
  <c r="V51" i="3"/>
  <c r="S51" i="3"/>
  <c r="P51" i="3"/>
  <c r="M51" i="3"/>
  <c r="J51" i="3"/>
  <c r="G51" i="3"/>
  <c r="C51" i="3"/>
  <c r="B51" i="3"/>
  <c r="AB50" i="3"/>
  <c r="Y50" i="3"/>
  <c r="V50" i="3"/>
  <c r="S50" i="3"/>
  <c r="P50" i="3"/>
  <c r="M50" i="3"/>
  <c r="J50" i="3"/>
  <c r="G50" i="3"/>
  <c r="C50" i="3"/>
  <c r="B50" i="3"/>
  <c r="AB49" i="3"/>
  <c r="Y49" i="3"/>
  <c r="V49" i="3"/>
  <c r="S49" i="3"/>
  <c r="P49" i="3"/>
  <c r="M49" i="3"/>
  <c r="J49" i="3"/>
  <c r="G49" i="3"/>
  <c r="C49" i="3"/>
  <c r="B49" i="3"/>
  <c r="AB48" i="3"/>
  <c r="Y48" i="3"/>
  <c r="V48" i="3"/>
  <c r="S48" i="3"/>
  <c r="P48" i="3"/>
  <c r="M48" i="3"/>
  <c r="J48" i="3"/>
  <c r="G48" i="3"/>
  <c r="C48" i="3"/>
  <c r="B48" i="3"/>
  <c r="AA47" i="3"/>
  <c r="AA46" i="3" s="1"/>
  <c r="Z47" i="3"/>
  <c r="Z46" i="3" s="1"/>
  <c r="X47" i="3"/>
  <c r="X46" i="3" s="1"/>
  <c r="W47" i="3"/>
  <c r="W46" i="3" s="1"/>
  <c r="U47" i="3"/>
  <c r="U46" i="3" s="1"/>
  <c r="T47" i="3"/>
  <c r="T46" i="3" s="1"/>
  <c r="O47" i="3"/>
  <c r="N47" i="3"/>
  <c r="N46" i="3" s="1"/>
  <c r="L47" i="3"/>
  <c r="L46" i="3" s="1"/>
  <c r="K47" i="3"/>
  <c r="K46" i="3" s="1"/>
  <c r="I47" i="3"/>
  <c r="H47" i="3"/>
  <c r="H46" i="3" s="1"/>
  <c r="F47" i="3"/>
  <c r="F46" i="3" s="1"/>
  <c r="E47" i="3"/>
  <c r="E46" i="3" s="1"/>
  <c r="AB45" i="3"/>
  <c r="Y45" i="3"/>
  <c r="V45" i="3"/>
  <c r="R45" i="3"/>
  <c r="C45" i="3" s="1"/>
  <c r="Q45" i="3"/>
  <c r="Q34" i="3" s="1"/>
  <c r="Q33" i="3" s="1"/>
  <c r="P45" i="3"/>
  <c r="M45" i="3"/>
  <c r="J45" i="3"/>
  <c r="G45" i="3"/>
  <c r="AB44" i="3"/>
  <c r="X44" i="3"/>
  <c r="W44" i="3"/>
  <c r="W34" i="3" s="1"/>
  <c r="W33" i="3" s="1"/>
  <c r="V44" i="3"/>
  <c r="S44" i="3"/>
  <c r="P44" i="3"/>
  <c r="L44" i="3"/>
  <c r="K44" i="3"/>
  <c r="K34" i="3" s="1"/>
  <c r="K33" i="3" s="1"/>
  <c r="J44" i="3"/>
  <c r="G44" i="3"/>
  <c r="AB43" i="3"/>
  <c r="Y43" i="3"/>
  <c r="V43" i="3"/>
  <c r="S43" i="3"/>
  <c r="P43" i="3"/>
  <c r="M43" i="3"/>
  <c r="J43" i="3"/>
  <c r="G43" i="3"/>
  <c r="C43" i="3"/>
  <c r="B43" i="3"/>
  <c r="AB42" i="3"/>
  <c r="Y42" i="3"/>
  <c r="V42" i="3"/>
  <c r="S42" i="3"/>
  <c r="P42" i="3"/>
  <c r="M42" i="3"/>
  <c r="J42" i="3"/>
  <c r="G42" i="3"/>
  <c r="C42" i="3"/>
  <c r="B42" i="3"/>
  <c r="AA41" i="3"/>
  <c r="AB41" i="3" s="1"/>
  <c r="Y41" i="3"/>
  <c r="V41" i="3"/>
  <c r="S41" i="3"/>
  <c r="P41" i="3"/>
  <c r="M41" i="3"/>
  <c r="J41" i="3"/>
  <c r="G41" i="3"/>
  <c r="C41" i="3"/>
  <c r="B41" i="3"/>
  <c r="AA40" i="3"/>
  <c r="AB40" i="3" s="1"/>
  <c r="Y40" i="3"/>
  <c r="V40" i="3"/>
  <c r="S40" i="3"/>
  <c r="P40" i="3"/>
  <c r="M40" i="3"/>
  <c r="J40" i="3"/>
  <c r="G40" i="3"/>
  <c r="C40" i="3"/>
  <c r="B40" i="3"/>
  <c r="AB39" i="3"/>
  <c r="Y39" i="3"/>
  <c r="V39" i="3"/>
  <c r="S39" i="3"/>
  <c r="P39" i="3"/>
  <c r="L39" i="3"/>
  <c r="M39" i="3" s="1"/>
  <c r="J39" i="3"/>
  <c r="G39" i="3"/>
  <c r="B39" i="3"/>
  <c r="AB38" i="3"/>
  <c r="Y38" i="3"/>
  <c r="V38" i="3"/>
  <c r="S38" i="3"/>
  <c r="P38" i="3"/>
  <c r="L38" i="3"/>
  <c r="M38" i="3" s="1"/>
  <c r="J38" i="3"/>
  <c r="G38" i="3"/>
  <c r="B38" i="3"/>
  <c r="AB37" i="3"/>
  <c r="Y37" i="3"/>
  <c r="V37" i="3"/>
  <c r="S37" i="3"/>
  <c r="P37" i="3"/>
  <c r="L37" i="3"/>
  <c r="M37" i="3" s="1"/>
  <c r="J37" i="3"/>
  <c r="G37" i="3"/>
  <c r="B37" i="3"/>
  <c r="AB36" i="3"/>
  <c r="Y36" i="3"/>
  <c r="V36" i="3"/>
  <c r="S36" i="3"/>
  <c r="P36" i="3"/>
  <c r="L36" i="3"/>
  <c r="M36" i="3" s="1"/>
  <c r="J36" i="3"/>
  <c r="G36" i="3"/>
  <c r="B36" i="3"/>
  <c r="AB35" i="3"/>
  <c r="Y35" i="3"/>
  <c r="V35" i="3"/>
  <c r="S35" i="3"/>
  <c r="P35" i="3"/>
  <c r="M35" i="3"/>
  <c r="J35" i="3"/>
  <c r="G35" i="3"/>
  <c r="C35" i="3"/>
  <c r="B35" i="3"/>
  <c r="Z34" i="3"/>
  <c r="Z33" i="3" s="1"/>
  <c r="U34" i="3"/>
  <c r="U33" i="3" s="1"/>
  <c r="T34" i="3"/>
  <c r="T33" i="3" s="1"/>
  <c r="O34" i="3"/>
  <c r="O33" i="3" s="1"/>
  <c r="N34" i="3"/>
  <c r="N33" i="3" s="1"/>
  <c r="I34" i="3"/>
  <c r="H34" i="3"/>
  <c r="H33" i="3" s="1"/>
  <c r="F34" i="3"/>
  <c r="F33" i="3" s="1"/>
  <c r="E34" i="3"/>
  <c r="E33" i="3" s="1"/>
  <c r="AB32" i="3"/>
  <c r="Y32" i="3"/>
  <c r="V32" i="3"/>
  <c r="S32" i="3"/>
  <c r="P32" i="3"/>
  <c r="L32" i="3"/>
  <c r="J32" i="3"/>
  <c r="G32" i="3"/>
  <c r="B32" i="3"/>
  <c r="AB31" i="3"/>
  <c r="Y31" i="3"/>
  <c r="V31" i="3"/>
  <c r="S31" i="3"/>
  <c r="P31" i="3"/>
  <c r="M31" i="3"/>
  <c r="J31" i="3"/>
  <c r="G31" i="3"/>
  <c r="C31" i="3"/>
  <c r="B31" i="3"/>
  <c r="AB30" i="3"/>
  <c r="Y30" i="3"/>
  <c r="V30" i="3"/>
  <c r="S30" i="3"/>
  <c r="P30" i="3"/>
  <c r="M30" i="3"/>
  <c r="J30" i="3"/>
  <c r="G30" i="3"/>
  <c r="C30" i="3"/>
  <c r="B30" i="3"/>
  <c r="AB29" i="3"/>
  <c r="Y29" i="3"/>
  <c r="V29" i="3"/>
  <c r="S29" i="3"/>
  <c r="P29" i="3"/>
  <c r="M29" i="3"/>
  <c r="J29" i="3"/>
  <c r="G29" i="3"/>
  <c r="C29" i="3"/>
  <c r="B29" i="3"/>
  <c r="AB28" i="3"/>
  <c r="Y28" i="3"/>
  <c r="V28" i="3"/>
  <c r="S28" i="3"/>
  <c r="P28" i="3"/>
  <c r="L28" i="3"/>
  <c r="C28" i="3" s="1"/>
  <c r="K28" i="3"/>
  <c r="B28" i="3" s="1"/>
  <c r="J28" i="3"/>
  <c r="G28" i="3"/>
  <c r="AB27" i="3"/>
  <c r="Y27" i="3"/>
  <c r="V27" i="3"/>
  <c r="S27" i="3"/>
  <c r="P27" i="3"/>
  <c r="M27" i="3"/>
  <c r="J27" i="3"/>
  <c r="G27" i="3"/>
  <c r="C27" i="3"/>
  <c r="B27" i="3"/>
  <c r="AA26" i="3"/>
  <c r="Z26" i="3"/>
  <c r="Y26" i="3"/>
  <c r="V26" i="3"/>
  <c r="S26" i="3"/>
  <c r="P26" i="3"/>
  <c r="L26" i="3"/>
  <c r="K26" i="3"/>
  <c r="J26" i="3"/>
  <c r="G26" i="3"/>
  <c r="AA25" i="3"/>
  <c r="Z25" i="3"/>
  <c r="Y25" i="3"/>
  <c r="V25" i="3"/>
  <c r="S25" i="3"/>
  <c r="P25" i="3"/>
  <c r="L25" i="3"/>
  <c r="K25" i="3"/>
  <c r="J25" i="3"/>
  <c r="G25" i="3"/>
  <c r="AB24" i="3"/>
  <c r="Y24" i="3"/>
  <c r="V24" i="3"/>
  <c r="S24" i="3"/>
  <c r="P24" i="3"/>
  <c r="M24" i="3"/>
  <c r="J24" i="3"/>
  <c r="G24" i="3"/>
  <c r="C24" i="3"/>
  <c r="B24" i="3"/>
  <c r="AA23" i="3"/>
  <c r="C23" i="3" s="1"/>
  <c r="Y23" i="3"/>
  <c r="V23" i="3"/>
  <c r="S23" i="3"/>
  <c r="P23" i="3"/>
  <c r="M23" i="3"/>
  <c r="J23" i="3"/>
  <c r="G23" i="3"/>
  <c r="B23" i="3"/>
  <c r="X22" i="3"/>
  <c r="X21" i="3" s="1"/>
  <c r="W22" i="3"/>
  <c r="W21" i="3" s="1"/>
  <c r="U22" i="3"/>
  <c r="U21" i="3" s="1"/>
  <c r="T22" i="3"/>
  <c r="T21" i="3" s="1"/>
  <c r="R22" i="3"/>
  <c r="R21" i="3" s="1"/>
  <c r="Q22" i="3"/>
  <c r="Q21" i="3" s="1"/>
  <c r="O22" i="3"/>
  <c r="O21" i="3" s="1"/>
  <c r="N22" i="3"/>
  <c r="N21" i="3" s="1"/>
  <c r="I22" i="3"/>
  <c r="I21" i="3" s="1"/>
  <c r="H22" i="3"/>
  <c r="H21" i="3" s="1"/>
  <c r="F22" i="3"/>
  <c r="F21" i="3" s="1"/>
  <c r="E22" i="3"/>
  <c r="AB20" i="3"/>
  <c r="Y20" i="3"/>
  <c r="V20" i="3"/>
  <c r="S20" i="3"/>
  <c r="P20" i="3"/>
  <c r="L20" i="3"/>
  <c r="L11" i="3" s="1"/>
  <c r="K20" i="3"/>
  <c r="J20" i="3"/>
  <c r="G20" i="3"/>
  <c r="AB19" i="3"/>
  <c r="Y19" i="3"/>
  <c r="V19" i="3"/>
  <c r="S19" i="3"/>
  <c r="P19" i="3"/>
  <c r="M19" i="3"/>
  <c r="J19" i="3"/>
  <c r="G19" i="3"/>
  <c r="C19" i="3"/>
  <c r="B19" i="3"/>
  <c r="AB18" i="3"/>
  <c r="Y18" i="3"/>
  <c r="V18" i="3"/>
  <c r="S18" i="3"/>
  <c r="P18" i="3"/>
  <c r="M18" i="3"/>
  <c r="J18" i="3"/>
  <c r="G18" i="3"/>
  <c r="C18" i="3"/>
  <c r="B18" i="3"/>
  <c r="AB17" i="3"/>
  <c r="Y17" i="3"/>
  <c r="V17" i="3"/>
  <c r="S17" i="3"/>
  <c r="P17" i="3"/>
  <c r="M17" i="3"/>
  <c r="J17" i="3"/>
  <c r="G17" i="3"/>
  <c r="C17" i="3"/>
  <c r="B17" i="3"/>
  <c r="AB16" i="3"/>
  <c r="Y16" i="3"/>
  <c r="V16" i="3"/>
  <c r="S16" i="3"/>
  <c r="P16" i="3"/>
  <c r="M16" i="3"/>
  <c r="J16" i="3"/>
  <c r="G16" i="3"/>
  <c r="C16" i="3"/>
  <c r="B16" i="3"/>
  <c r="AB15" i="3"/>
  <c r="Y15" i="3"/>
  <c r="V15" i="3"/>
  <c r="S15" i="3"/>
  <c r="P15" i="3"/>
  <c r="M15" i="3"/>
  <c r="J15" i="3"/>
  <c r="G15" i="3"/>
  <c r="C15" i="3"/>
  <c r="B15" i="3"/>
  <c r="AB14" i="3"/>
  <c r="Y14" i="3"/>
  <c r="V14" i="3"/>
  <c r="S14" i="3"/>
  <c r="P14" i="3"/>
  <c r="M14" i="3"/>
  <c r="J14" i="3"/>
  <c r="G14" i="3"/>
  <c r="C14" i="3"/>
  <c r="B14" i="3"/>
  <c r="AB13" i="3"/>
  <c r="Y13" i="3"/>
  <c r="V13" i="3"/>
  <c r="S13" i="3"/>
  <c r="P13" i="3"/>
  <c r="M13" i="3"/>
  <c r="J13" i="3"/>
  <c r="G13" i="3"/>
  <c r="C13" i="3"/>
  <c r="B13" i="3"/>
  <c r="AB12" i="3"/>
  <c r="Y12" i="3"/>
  <c r="V12" i="3"/>
  <c r="S12" i="3"/>
  <c r="P12" i="3"/>
  <c r="M12" i="3"/>
  <c r="J12" i="3"/>
  <c r="G12" i="3"/>
  <c r="C12" i="3"/>
  <c r="B12" i="3"/>
  <c r="AA11" i="3"/>
  <c r="AA10" i="3" s="1"/>
  <c r="Z11" i="3"/>
  <c r="Z10" i="3" s="1"/>
  <c r="X11" i="3"/>
  <c r="W11" i="3"/>
  <c r="W10" i="3" s="1"/>
  <c r="U11" i="3"/>
  <c r="U10" i="3" s="1"/>
  <c r="T11" i="3"/>
  <c r="R11" i="3"/>
  <c r="Q11" i="3"/>
  <c r="Q10" i="3" s="1"/>
  <c r="O11" i="3"/>
  <c r="N11" i="3"/>
  <c r="N10" i="3" s="1"/>
  <c r="I11" i="3"/>
  <c r="I10" i="3" s="1"/>
  <c r="H11" i="3"/>
  <c r="H10" i="3" s="1"/>
  <c r="F11" i="3"/>
  <c r="E11" i="3"/>
  <c r="E10" i="3" s="1"/>
  <c r="Q109" i="3" l="1"/>
  <c r="I109" i="3"/>
  <c r="J109" i="3" s="1"/>
  <c r="O109" i="3"/>
  <c r="U109" i="3"/>
  <c r="V109" i="3" s="1"/>
  <c r="AA109" i="3"/>
  <c r="J345" i="3"/>
  <c r="P345" i="3"/>
  <c r="Y345" i="3"/>
  <c r="H109" i="3"/>
  <c r="N109" i="3"/>
  <c r="T109" i="3"/>
  <c r="Z109" i="3"/>
  <c r="AB109" i="3" s="1"/>
  <c r="F109" i="3"/>
  <c r="L109" i="3"/>
  <c r="M109" i="3" s="1"/>
  <c r="R109" i="3"/>
  <c r="S109" i="3" s="1"/>
  <c r="X109" i="3"/>
  <c r="Y109" i="3" s="1"/>
  <c r="M345" i="3"/>
  <c r="V345" i="3"/>
  <c r="AB345" i="3"/>
  <c r="K333" i="3"/>
  <c r="W333" i="3"/>
  <c r="H333" i="3"/>
  <c r="T333" i="3"/>
  <c r="C207" i="3"/>
  <c r="Q217" i="3"/>
  <c r="V11" i="3"/>
  <c r="K150" i="3"/>
  <c r="I317" i="3"/>
  <c r="O317" i="3"/>
  <c r="U317" i="3"/>
  <c r="AA317" i="3"/>
  <c r="Q317" i="3"/>
  <c r="W317" i="3"/>
  <c r="E317" i="3"/>
  <c r="B78" i="3"/>
  <c r="X129" i="3"/>
  <c r="F317" i="3"/>
  <c r="R317" i="3"/>
  <c r="X317" i="3"/>
  <c r="C75" i="3"/>
  <c r="H317" i="3"/>
  <c r="N317" i="3"/>
  <c r="T317" i="3"/>
  <c r="Z317" i="3"/>
  <c r="M79" i="3"/>
  <c r="D79" i="3" s="1"/>
  <c r="J129" i="3"/>
  <c r="X147" i="3"/>
  <c r="Y147" i="3" s="1"/>
  <c r="H217" i="3"/>
  <c r="N217" i="3"/>
  <c r="C251" i="3"/>
  <c r="B255" i="3"/>
  <c r="B99" i="3"/>
  <c r="W129" i="3"/>
  <c r="C149" i="3"/>
  <c r="I217" i="3"/>
  <c r="U217" i="3"/>
  <c r="R217" i="3"/>
  <c r="S217" i="3" s="1"/>
  <c r="X217" i="3"/>
  <c r="AB261" i="3"/>
  <c r="AB270" i="3"/>
  <c r="S347" i="3"/>
  <c r="D347" i="3" s="1"/>
  <c r="M129" i="3"/>
  <c r="V154" i="3"/>
  <c r="D154" i="3" s="1"/>
  <c r="AB188" i="3"/>
  <c r="K296" i="3"/>
  <c r="B296" i="3" s="1"/>
  <c r="B26" i="3"/>
  <c r="O241" i="3"/>
  <c r="O217" i="3" s="1"/>
  <c r="C20" i="3"/>
  <c r="P129" i="3"/>
  <c r="AB259" i="3"/>
  <c r="D259" i="3" s="1"/>
  <c r="K308" i="3"/>
  <c r="B308" i="3" s="1"/>
  <c r="K320" i="3"/>
  <c r="AB25" i="3"/>
  <c r="R34" i="3"/>
  <c r="S34" i="3" s="1"/>
  <c r="T129" i="3"/>
  <c r="Z129" i="3"/>
  <c r="Z22" i="3"/>
  <c r="Z21" i="3" s="1"/>
  <c r="C52" i="3"/>
  <c r="B94" i="3"/>
  <c r="U129" i="3"/>
  <c r="AA129" i="3"/>
  <c r="V75" i="3"/>
  <c r="L64" i="3"/>
  <c r="L63" i="3" s="1"/>
  <c r="C79" i="3"/>
  <c r="AB26" i="3"/>
  <c r="G86" i="3"/>
  <c r="T150" i="3"/>
  <c r="T138" i="3" s="1"/>
  <c r="C154" i="3"/>
  <c r="K241" i="3"/>
  <c r="K217" i="3" s="1"/>
  <c r="AB257" i="3"/>
  <c r="D257" i="3" s="1"/>
  <c r="B261" i="3"/>
  <c r="M270" i="3"/>
  <c r="L34" i="3"/>
  <c r="M34" i="3" s="1"/>
  <c r="U150" i="3"/>
  <c r="K22" i="3"/>
  <c r="K21" i="3" s="1"/>
  <c r="C38" i="3"/>
  <c r="T64" i="3"/>
  <c r="T63" i="3" s="1"/>
  <c r="AB94" i="3"/>
  <c r="AB280" i="3"/>
  <c r="D280" i="3" s="1"/>
  <c r="M330" i="3"/>
  <c r="D330" i="3" s="1"/>
  <c r="V33" i="3"/>
  <c r="G182" i="3"/>
  <c r="M311" i="3"/>
  <c r="P315" i="3"/>
  <c r="AB315" i="3"/>
  <c r="G318" i="3"/>
  <c r="S318" i="3"/>
  <c r="P55" i="3"/>
  <c r="AB55" i="3"/>
  <c r="Q190" i="3"/>
  <c r="V352" i="3"/>
  <c r="Q178" i="3"/>
  <c r="D277" i="3"/>
  <c r="J304" i="3"/>
  <c r="J88" i="3"/>
  <c r="J135" i="3"/>
  <c r="D142" i="3"/>
  <c r="D70" i="3"/>
  <c r="D72" i="3"/>
  <c r="M287" i="3"/>
  <c r="Y287" i="3"/>
  <c r="H286" i="3"/>
  <c r="Y230" i="3"/>
  <c r="V287" i="3"/>
  <c r="V21" i="3"/>
  <c r="J118" i="3"/>
  <c r="Y127" i="3"/>
  <c r="T10" i="3"/>
  <c r="V10" i="3" s="1"/>
  <c r="P176" i="3"/>
  <c r="AB176" i="3"/>
  <c r="M179" i="3"/>
  <c r="S179" i="3"/>
  <c r="B230" i="3"/>
  <c r="J34" i="3"/>
  <c r="P118" i="3"/>
  <c r="S127" i="3"/>
  <c r="Y356" i="3"/>
  <c r="G34" i="3"/>
  <c r="D133" i="3"/>
  <c r="M139" i="3"/>
  <c r="Y139" i="3"/>
  <c r="H178" i="3"/>
  <c r="N178" i="3"/>
  <c r="T178" i="3"/>
  <c r="Z178" i="3"/>
  <c r="AB184" i="3"/>
  <c r="S188" i="3"/>
  <c r="Y188" i="3"/>
  <c r="G210" i="3"/>
  <c r="M210" i="3"/>
  <c r="S213" i="3"/>
  <c r="T286" i="3"/>
  <c r="C25" i="3"/>
  <c r="AA34" i="3"/>
  <c r="AA33" i="3" s="1"/>
  <c r="AB33" i="3" s="1"/>
  <c r="S45" i="3"/>
  <c r="D45" i="3" s="1"/>
  <c r="M81" i="3"/>
  <c r="D81" i="3" s="1"/>
  <c r="M85" i="3"/>
  <c r="U64" i="3"/>
  <c r="C86" i="3"/>
  <c r="M130" i="3"/>
  <c r="Y130" i="3"/>
  <c r="Q135" i="3"/>
  <c r="B135" i="3" s="1"/>
  <c r="V230" i="3"/>
  <c r="AB230" i="3"/>
  <c r="M251" i="3"/>
  <c r="M255" i="3"/>
  <c r="M261" i="3"/>
  <c r="D267" i="3"/>
  <c r="D269" i="3"/>
  <c r="M302" i="3"/>
  <c r="D302" i="3" s="1"/>
  <c r="D305" i="3"/>
  <c r="S308" i="3"/>
  <c r="AB346" i="3"/>
  <c r="B25" i="3"/>
  <c r="M25" i="3"/>
  <c r="C26" i="3"/>
  <c r="V34" i="3"/>
  <c r="C37" i="3"/>
  <c r="C39" i="3"/>
  <c r="B45" i="3"/>
  <c r="M56" i="3"/>
  <c r="D56" i="3" s="1"/>
  <c r="AA88" i="3"/>
  <c r="AA87" i="3" s="1"/>
  <c r="C94" i="3"/>
  <c r="V147" i="3"/>
  <c r="C152" i="3"/>
  <c r="R169" i="3"/>
  <c r="R138" i="3" s="1"/>
  <c r="Y169" i="3"/>
  <c r="D180" i="3"/>
  <c r="X190" i="3"/>
  <c r="G215" i="3"/>
  <c r="M215" i="3"/>
  <c r="S215" i="3"/>
  <c r="Y215" i="3"/>
  <c r="V218" i="3"/>
  <c r="AB218" i="3"/>
  <c r="P222" i="3"/>
  <c r="V222" i="3"/>
  <c r="E241" i="3"/>
  <c r="E217" i="3" s="1"/>
  <c r="P296" i="3"/>
  <c r="AB296" i="3"/>
  <c r="D331" i="3"/>
  <c r="P346" i="3"/>
  <c r="C347" i="3"/>
  <c r="M352" i="3"/>
  <c r="X355" i="3"/>
  <c r="Y355" i="3" s="1"/>
  <c r="J356" i="3"/>
  <c r="D29" i="3"/>
  <c r="D31" i="3"/>
  <c r="O54" i="3"/>
  <c r="P54" i="3" s="1"/>
  <c r="K64" i="3"/>
  <c r="K63" i="3" s="1"/>
  <c r="AB85" i="3"/>
  <c r="AB99" i="3"/>
  <c r="D114" i="3"/>
  <c r="J120" i="3"/>
  <c r="V135" i="3"/>
  <c r="J150" i="3"/>
  <c r="G169" i="3"/>
  <c r="D174" i="3"/>
  <c r="S175" i="3"/>
  <c r="D175" i="3" s="1"/>
  <c r="X178" i="3"/>
  <c r="D226" i="3"/>
  <c r="D232" i="3"/>
  <c r="D246" i="3"/>
  <c r="C280" i="3"/>
  <c r="AB287" i="3"/>
  <c r="Q304" i="3"/>
  <c r="S304" i="3" s="1"/>
  <c r="Y304" i="3"/>
  <c r="D325" i="3"/>
  <c r="K328" i="3"/>
  <c r="M328" i="3" s="1"/>
  <c r="Y328" i="3"/>
  <c r="R346" i="3"/>
  <c r="R345" i="3" s="1"/>
  <c r="M200" i="3"/>
  <c r="Y200" i="3"/>
  <c r="D202" i="3"/>
  <c r="P210" i="3"/>
  <c r="AB210" i="3"/>
  <c r="V213" i="3"/>
  <c r="J215" i="3"/>
  <c r="V215" i="3"/>
  <c r="AB215" i="3"/>
  <c r="D216" i="3"/>
  <c r="M218" i="3"/>
  <c r="S218" i="3"/>
  <c r="Y218" i="3"/>
  <c r="S220" i="3"/>
  <c r="Y220" i="3"/>
  <c r="S241" i="3"/>
  <c r="P304" i="3"/>
  <c r="G308" i="3"/>
  <c r="P311" i="3"/>
  <c r="G315" i="3"/>
  <c r="M315" i="3"/>
  <c r="Y320" i="3"/>
  <c r="G328" i="3"/>
  <c r="J340" i="3"/>
  <c r="G342" i="3"/>
  <c r="S343" i="3"/>
  <c r="B33" i="3"/>
  <c r="D43" i="3"/>
  <c r="M55" i="3"/>
  <c r="M118" i="3"/>
  <c r="V120" i="3"/>
  <c r="P127" i="3"/>
  <c r="AB169" i="3"/>
  <c r="M46" i="3"/>
  <c r="S46" i="3"/>
  <c r="D49" i="3"/>
  <c r="G54" i="3"/>
  <c r="J64" i="3"/>
  <c r="P64" i="3"/>
  <c r="V98" i="3"/>
  <c r="D122" i="3"/>
  <c r="D126" i="3"/>
  <c r="M127" i="3"/>
  <c r="T190" i="3"/>
  <c r="AB200" i="3"/>
  <c r="G213" i="3"/>
  <c r="D300" i="3"/>
  <c r="D301" i="3"/>
  <c r="G11" i="3"/>
  <c r="D84" i="3"/>
  <c r="D112" i="3"/>
  <c r="G118" i="3"/>
  <c r="AB127" i="3"/>
  <c r="V169" i="3"/>
  <c r="D183" i="3"/>
  <c r="I33" i="3"/>
  <c r="J33" i="3" s="1"/>
  <c r="D106" i="3"/>
  <c r="AB118" i="3"/>
  <c r="M120" i="3"/>
  <c r="F138" i="3"/>
  <c r="D151" i="3"/>
  <c r="AB191" i="3"/>
  <c r="J200" i="3"/>
  <c r="D238" i="3"/>
  <c r="R286" i="3"/>
  <c r="D292" i="3"/>
  <c r="M326" i="3"/>
  <c r="Y326" i="3"/>
  <c r="V328" i="3"/>
  <c r="AB328" i="3"/>
  <c r="D336" i="3"/>
  <c r="D357" i="3"/>
  <c r="Y135" i="3"/>
  <c r="F10" i="3"/>
  <c r="J10" i="3"/>
  <c r="Q9" i="3"/>
  <c r="W9" i="3"/>
  <c r="D13" i="3"/>
  <c r="D198" i="3"/>
  <c r="G22" i="3"/>
  <c r="E21" i="3"/>
  <c r="E9" i="3" s="1"/>
  <c r="N138" i="3"/>
  <c r="M220" i="3"/>
  <c r="D242" i="3"/>
  <c r="D266" i="3"/>
  <c r="D271" i="3"/>
  <c r="D319" i="3"/>
  <c r="P320" i="3"/>
  <c r="V320" i="3"/>
  <c r="C328" i="3"/>
  <c r="D337" i="3"/>
  <c r="I339" i="3"/>
  <c r="J339" i="3" s="1"/>
  <c r="P343" i="3"/>
  <c r="AB343" i="3"/>
  <c r="L351" i="3"/>
  <c r="M351" i="3" s="1"/>
  <c r="U351" i="3"/>
  <c r="V351" i="3" s="1"/>
  <c r="Y352" i="3"/>
  <c r="I355" i="3"/>
  <c r="J355" i="3" s="1"/>
  <c r="D358" i="3"/>
  <c r="G47" i="3"/>
  <c r="M47" i="3"/>
  <c r="S47" i="3"/>
  <c r="Y47" i="3"/>
  <c r="AB54" i="3"/>
  <c r="S88" i="3"/>
  <c r="Y88" i="3"/>
  <c r="D96" i="3"/>
  <c r="G98" i="3"/>
  <c r="Y98" i="3"/>
  <c r="D102" i="3"/>
  <c r="S110" i="3"/>
  <c r="Y110" i="3"/>
  <c r="G127" i="3"/>
  <c r="P130" i="3"/>
  <c r="AB135" i="3"/>
  <c r="P139" i="3"/>
  <c r="D146" i="3"/>
  <c r="S147" i="3"/>
  <c r="S150" i="3"/>
  <c r="D156" i="3"/>
  <c r="D158" i="3"/>
  <c r="D166" i="3"/>
  <c r="P179" i="3"/>
  <c r="J182" i="3"/>
  <c r="P182" i="3"/>
  <c r="V182" i="3"/>
  <c r="AB182" i="3"/>
  <c r="M184" i="3"/>
  <c r="P188" i="3"/>
  <c r="V188" i="3"/>
  <c r="M191" i="3"/>
  <c r="Y191" i="3"/>
  <c r="B200" i="3"/>
  <c r="V200" i="3"/>
  <c r="D254" i="3"/>
  <c r="D288" i="3"/>
  <c r="V315" i="3"/>
  <c r="S320" i="3"/>
  <c r="D329" i="3"/>
  <c r="Y335" i="3"/>
  <c r="D341" i="3"/>
  <c r="D348" i="3"/>
  <c r="D349" i="3"/>
  <c r="D354" i="3"/>
  <c r="M355" i="3"/>
  <c r="J21" i="3"/>
  <c r="G33" i="3"/>
  <c r="Y46" i="3"/>
  <c r="D58" i="3"/>
  <c r="D60" i="3"/>
  <c r="D62" i="3"/>
  <c r="S97" i="3"/>
  <c r="D101" i="3"/>
  <c r="B110" i="3"/>
  <c r="P110" i="3"/>
  <c r="D162" i="3"/>
  <c r="D164" i="3"/>
  <c r="G176" i="3"/>
  <c r="M176" i="3"/>
  <c r="C182" i="3"/>
  <c r="Y182" i="3"/>
  <c r="D187" i="3"/>
  <c r="M188" i="3"/>
  <c r="H190" i="3"/>
  <c r="D194" i="3"/>
  <c r="D204" i="3"/>
  <c r="J210" i="3"/>
  <c r="P218" i="3"/>
  <c r="D283" i="3"/>
  <c r="J11" i="3"/>
  <c r="D15" i="3"/>
  <c r="S22" i="3"/>
  <c r="D73" i="3"/>
  <c r="G87" i="3"/>
  <c r="V110" i="3"/>
  <c r="AB110" i="3"/>
  <c r="D137" i="3"/>
  <c r="D159" i="3"/>
  <c r="D161" i="3"/>
  <c r="D170" i="3"/>
  <c r="D172" i="3"/>
  <c r="V176" i="3"/>
  <c r="D228" i="3"/>
  <c r="D229" i="3"/>
  <c r="J296" i="3"/>
  <c r="N286" i="3"/>
  <c r="X286" i="3"/>
  <c r="V311" i="3"/>
  <c r="S326" i="3"/>
  <c r="S64" i="3"/>
  <c r="R63" i="3"/>
  <c r="S63" i="3" s="1"/>
  <c r="S11" i="3"/>
  <c r="R10" i="3"/>
  <c r="M32" i="3"/>
  <c r="D32" i="3" s="1"/>
  <c r="C32" i="3"/>
  <c r="C44" i="3"/>
  <c r="Y44" i="3"/>
  <c r="X34" i="3"/>
  <c r="J47" i="3"/>
  <c r="I46" i="3"/>
  <c r="R87" i="3"/>
  <c r="S87" i="3" s="1"/>
  <c r="P88" i="3"/>
  <c r="N87" i="3"/>
  <c r="P87" i="3" s="1"/>
  <c r="C90" i="3"/>
  <c r="L88" i="3"/>
  <c r="L150" i="3"/>
  <c r="M157" i="3"/>
  <c r="D157" i="3" s="1"/>
  <c r="C11" i="3"/>
  <c r="L10" i="3"/>
  <c r="M26" i="3"/>
  <c r="D26" i="3" s="1"/>
  <c r="L22" i="3"/>
  <c r="AB46" i="3"/>
  <c r="O46" i="3"/>
  <c r="P46" i="3" s="1"/>
  <c r="P47" i="3"/>
  <c r="AB47" i="3"/>
  <c r="D27" i="3"/>
  <c r="V46" i="3"/>
  <c r="S55" i="3"/>
  <c r="R54" i="3"/>
  <c r="S54" i="3" s="1"/>
  <c r="X54" i="3"/>
  <c r="Y54" i="3" s="1"/>
  <c r="Y55" i="3"/>
  <c r="D69" i="3"/>
  <c r="B75" i="3"/>
  <c r="Z64" i="3"/>
  <c r="Z63" i="3" s="1"/>
  <c r="AA64" i="3"/>
  <c r="AB78" i="3"/>
  <c r="M89" i="3"/>
  <c r="D89" i="3" s="1"/>
  <c r="K88" i="3"/>
  <c r="K87" i="3" s="1"/>
  <c r="G97" i="3"/>
  <c r="P98" i="3"/>
  <c r="N97" i="3"/>
  <c r="P97" i="3" s="1"/>
  <c r="B120" i="3"/>
  <c r="P120" i="3"/>
  <c r="B20" i="3"/>
  <c r="K11" i="3"/>
  <c r="K10" i="3" s="1"/>
  <c r="V54" i="3"/>
  <c r="G64" i="3"/>
  <c r="F63" i="3"/>
  <c r="AB10" i="3"/>
  <c r="G46" i="3"/>
  <c r="Y64" i="3"/>
  <c r="X63" i="3"/>
  <c r="Y63" i="3" s="1"/>
  <c r="C99" i="3"/>
  <c r="L98" i="3"/>
  <c r="C98" i="3" s="1"/>
  <c r="M99" i="3"/>
  <c r="C213" i="3"/>
  <c r="L190" i="3"/>
  <c r="Y11" i="3"/>
  <c r="D17" i="3"/>
  <c r="M20" i="3"/>
  <c r="D20" i="3" s="1"/>
  <c r="S21" i="3"/>
  <c r="J22" i="3"/>
  <c r="P22" i="3"/>
  <c r="V22" i="3"/>
  <c r="AA22" i="3"/>
  <c r="D35" i="3"/>
  <c r="D37" i="3"/>
  <c r="D39" i="3"/>
  <c r="D42" i="3"/>
  <c r="B47" i="3"/>
  <c r="V47" i="3"/>
  <c r="D51" i="3"/>
  <c r="S52" i="3"/>
  <c r="D52" i="3" s="1"/>
  <c r="M54" i="3"/>
  <c r="J55" i="3"/>
  <c r="J63" i="3"/>
  <c r="P63" i="3"/>
  <c r="D65" i="3"/>
  <c r="D67" i="3"/>
  <c r="D74" i="3"/>
  <c r="AB75" i="3"/>
  <c r="D76" i="3"/>
  <c r="D82" i="3"/>
  <c r="J85" i="3"/>
  <c r="B86" i="3"/>
  <c r="V88" i="3"/>
  <c r="Z88" i="3"/>
  <c r="Z87" i="3" s="1"/>
  <c r="AA97" i="3"/>
  <c r="J98" i="3"/>
  <c r="V97" i="3"/>
  <c r="Z98" i="3"/>
  <c r="Z97" i="3" s="1"/>
  <c r="D103" i="3"/>
  <c r="D105" i="3"/>
  <c r="J110" i="3"/>
  <c r="D117" i="3"/>
  <c r="S118" i="3"/>
  <c r="Y118" i="3"/>
  <c r="AB120" i="3"/>
  <c r="E138" i="3"/>
  <c r="J179" i="3"/>
  <c r="C179" i="3"/>
  <c r="G184" i="3"/>
  <c r="F178" i="3"/>
  <c r="Y184" i="3"/>
  <c r="D214" i="3"/>
  <c r="B215" i="3"/>
  <c r="J218" i="3"/>
  <c r="B218" i="3"/>
  <c r="G311" i="3"/>
  <c r="F286" i="3"/>
  <c r="V340" i="3"/>
  <c r="U339" i="3"/>
  <c r="V339" i="3" s="1"/>
  <c r="X10" i="3"/>
  <c r="Y10" i="3" s="1"/>
  <c r="P11" i="3"/>
  <c r="D12" i="3"/>
  <c r="D14" i="3"/>
  <c r="D19" i="3"/>
  <c r="Y21" i="3"/>
  <c r="D24" i="3"/>
  <c r="D30" i="3"/>
  <c r="B34" i="3"/>
  <c r="P34" i="3"/>
  <c r="C36" i="3"/>
  <c r="D41" i="3"/>
  <c r="M44" i="3"/>
  <c r="D50" i="3"/>
  <c r="D53" i="3"/>
  <c r="B55" i="3"/>
  <c r="V55" i="3"/>
  <c r="D59" i="3"/>
  <c r="D61" i="3"/>
  <c r="D77" i="3"/>
  <c r="C78" i="3"/>
  <c r="D83" i="3"/>
  <c r="D93" i="3"/>
  <c r="D95" i="3"/>
  <c r="D100" i="3"/>
  <c r="D107" i="3"/>
  <c r="D111" i="3"/>
  <c r="D113" i="3"/>
  <c r="D116" i="3"/>
  <c r="B179" i="3"/>
  <c r="G179" i="3"/>
  <c r="B188" i="3"/>
  <c r="V220" i="3"/>
  <c r="G275" i="3"/>
  <c r="D275" i="3" s="1"/>
  <c r="F241" i="3"/>
  <c r="F217" i="3" s="1"/>
  <c r="U334" i="3"/>
  <c r="V335" i="3"/>
  <c r="P356" i="3"/>
  <c r="O355" i="3"/>
  <c r="P355" i="3" s="1"/>
  <c r="U355" i="3"/>
  <c r="V355" i="3" s="1"/>
  <c r="V356" i="3"/>
  <c r="O10" i="3"/>
  <c r="AB11" i="3"/>
  <c r="D18" i="3"/>
  <c r="P21" i="3"/>
  <c r="Y22" i="3"/>
  <c r="AB23" i="3"/>
  <c r="D23" i="3" s="1"/>
  <c r="M28" i="3"/>
  <c r="D28" i="3" s="1"/>
  <c r="P33" i="3"/>
  <c r="D40" i="3"/>
  <c r="B46" i="3"/>
  <c r="D48" i="3"/>
  <c r="J54" i="3"/>
  <c r="G55" i="3"/>
  <c r="D57" i="3"/>
  <c r="D66" i="3"/>
  <c r="D68" i="3"/>
  <c r="D71" i="3"/>
  <c r="B85" i="3"/>
  <c r="V85" i="3"/>
  <c r="P86" i="3"/>
  <c r="G88" i="3"/>
  <c r="AB91" i="3"/>
  <c r="D91" i="3" s="1"/>
  <c r="D92" i="3"/>
  <c r="S98" i="3"/>
  <c r="D104" i="3"/>
  <c r="G110" i="3"/>
  <c r="M110" i="3"/>
  <c r="D115" i="3"/>
  <c r="B118" i="3"/>
  <c r="V118" i="3"/>
  <c r="D119" i="3"/>
  <c r="C136" i="3"/>
  <c r="R135" i="3"/>
  <c r="C135" i="3" s="1"/>
  <c r="S136" i="3"/>
  <c r="D136" i="3" s="1"/>
  <c r="H138" i="3"/>
  <c r="R178" i="3"/>
  <c r="S182" i="3"/>
  <c r="D201" i="3"/>
  <c r="W190" i="3"/>
  <c r="B220" i="3"/>
  <c r="S328" i="3"/>
  <c r="Y120" i="3"/>
  <c r="G130" i="3"/>
  <c r="AB130" i="3"/>
  <c r="D131" i="3"/>
  <c r="G135" i="3"/>
  <c r="G139" i="3"/>
  <c r="AB139" i="3"/>
  <c r="D140" i="3"/>
  <c r="J147" i="3"/>
  <c r="AA138" i="3"/>
  <c r="D155" i="3"/>
  <c r="D163" i="3"/>
  <c r="D165" i="3"/>
  <c r="D168" i="3"/>
  <c r="J169" i="3"/>
  <c r="P169" i="3"/>
  <c r="J176" i="3"/>
  <c r="S176" i="3"/>
  <c r="Y176" i="3"/>
  <c r="L178" i="3"/>
  <c r="K178" i="3"/>
  <c r="V179" i="3"/>
  <c r="AB179" i="3"/>
  <c r="S184" i="3"/>
  <c r="D186" i="3"/>
  <c r="G188" i="3"/>
  <c r="D189" i="3"/>
  <c r="S191" i="3"/>
  <c r="D193" i="3"/>
  <c r="D196" i="3"/>
  <c r="F190" i="3"/>
  <c r="D203" i="3"/>
  <c r="D206" i="3"/>
  <c r="S210" i="3"/>
  <c r="Y210" i="3"/>
  <c r="D219" i="3"/>
  <c r="AB220" i="3"/>
  <c r="D224" i="3"/>
  <c r="D231" i="3"/>
  <c r="D233" i="3"/>
  <c r="J352" i="3"/>
  <c r="I351" i="3"/>
  <c r="J351" i="3" s="1"/>
  <c r="D121" i="3"/>
  <c r="D124" i="3"/>
  <c r="S130" i="3"/>
  <c r="D132" i="3"/>
  <c r="M135" i="3"/>
  <c r="D141" i="3"/>
  <c r="AB149" i="3"/>
  <c r="G150" i="3"/>
  <c r="W138" i="3"/>
  <c r="D167" i="3"/>
  <c r="D171" i="3"/>
  <c r="D173" i="3"/>
  <c r="W178" i="3"/>
  <c r="B182" i="3"/>
  <c r="I178" i="3"/>
  <c r="P184" i="3"/>
  <c r="C191" i="3"/>
  <c r="D195" i="3"/>
  <c r="D197" i="3"/>
  <c r="R190" i="3"/>
  <c r="D205" i="3"/>
  <c r="D208" i="3"/>
  <c r="V210" i="3"/>
  <c r="D212" i="3"/>
  <c r="B213" i="3"/>
  <c r="J213" i="3"/>
  <c r="O190" i="3"/>
  <c r="D221" i="3"/>
  <c r="D223" i="3"/>
  <c r="M230" i="3"/>
  <c r="S230" i="3"/>
  <c r="AA241" i="3"/>
  <c r="AA217" i="3" s="1"/>
  <c r="D250" i="3"/>
  <c r="M253" i="3"/>
  <c r="D253" i="3" s="1"/>
  <c r="C253" i="3"/>
  <c r="W241" i="3"/>
  <c r="Y241" i="3" s="1"/>
  <c r="B285" i="3"/>
  <c r="C287" i="3"/>
  <c r="G287" i="3"/>
  <c r="S287" i="3"/>
  <c r="C304" i="3"/>
  <c r="B306" i="3"/>
  <c r="K304" i="3"/>
  <c r="M304" i="3" s="1"/>
  <c r="F339" i="3"/>
  <c r="G339" i="3" s="1"/>
  <c r="G340" i="3"/>
  <c r="S340" i="3"/>
  <c r="D123" i="3"/>
  <c r="D125" i="3"/>
  <c r="D128" i="3"/>
  <c r="D134" i="3"/>
  <c r="P135" i="3"/>
  <c r="J139" i="3"/>
  <c r="D143" i="3"/>
  <c r="G147" i="3"/>
  <c r="P147" i="3"/>
  <c r="D148" i="3"/>
  <c r="Y150" i="3"/>
  <c r="D152" i="3"/>
  <c r="V153" i="3"/>
  <c r="D153" i="3" s="1"/>
  <c r="D160" i="3"/>
  <c r="M169" i="3"/>
  <c r="D177" i="3"/>
  <c r="Y179" i="3"/>
  <c r="D181" i="3"/>
  <c r="M182" i="3"/>
  <c r="E178" i="3"/>
  <c r="U178" i="3"/>
  <c r="D185" i="3"/>
  <c r="J188" i="3"/>
  <c r="G191" i="3"/>
  <c r="P191" i="3"/>
  <c r="V191" i="3"/>
  <c r="D192" i="3"/>
  <c r="D199" i="3"/>
  <c r="P200" i="3"/>
  <c r="S207" i="3"/>
  <c r="D207" i="3" s="1"/>
  <c r="D209" i="3"/>
  <c r="D211" i="3"/>
  <c r="K190" i="3"/>
  <c r="AA190" i="3"/>
  <c r="J220" i="3"/>
  <c r="P220" i="3"/>
  <c r="J230" i="3"/>
  <c r="P230" i="3"/>
  <c r="T241" i="3"/>
  <c r="T217" i="3" s="1"/>
  <c r="M306" i="3"/>
  <c r="D306" i="3" s="1"/>
  <c r="AB335" i="3"/>
  <c r="Z334" i="3"/>
  <c r="B342" i="3"/>
  <c r="R342" i="3"/>
  <c r="S342" i="3" s="1"/>
  <c r="D234" i="3"/>
  <c r="D236" i="3"/>
  <c r="J241" i="3"/>
  <c r="D244" i="3"/>
  <c r="B251" i="3"/>
  <c r="AB251" i="3"/>
  <c r="D252" i="3"/>
  <c r="Z241" i="3"/>
  <c r="Z217" i="3" s="1"/>
  <c r="AB258" i="3"/>
  <c r="D258" i="3" s="1"/>
  <c r="D268" i="3"/>
  <c r="V270" i="3"/>
  <c r="D273" i="3"/>
  <c r="D282" i="3"/>
  <c r="C285" i="3"/>
  <c r="D290" i="3"/>
  <c r="G296" i="3"/>
  <c r="S296" i="3"/>
  <c r="Y296" i="3"/>
  <c r="L296" i="3"/>
  <c r="C296" i="3" s="1"/>
  <c r="V304" i="3"/>
  <c r="AB304" i="3"/>
  <c r="P308" i="3"/>
  <c r="S311" i="3"/>
  <c r="Y311" i="3"/>
  <c r="S315" i="3"/>
  <c r="Y315" i="3"/>
  <c r="J318" i="3"/>
  <c r="C318" i="3"/>
  <c r="AB320" i="3"/>
  <c r="D321" i="3"/>
  <c r="P326" i="3"/>
  <c r="V326" i="3"/>
  <c r="D338" i="3"/>
  <c r="S339" i="3"/>
  <c r="M340" i="3"/>
  <c r="AB342" i="3"/>
  <c r="J343" i="3"/>
  <c r="G346" i="3"/>
  <c r="D359" i="3"/>
  <c r="D235" i="3"/>
  <c r="D240" i="3"/>
  <c r="D243" i="3"/>
  <c r="D248" i="3"/>
  <c r="J270" i="3"/>
  <c r="D272" i="3"/>
  <c r="D274" i="3"/>
  <c r="D276" i="3"/>
  <c r="D279" i="3"/>
  <c r="P281" i="3"/>
  <c r="D281" i="3" s="1"/>
  <c r="M284" i="3"/>
  <c r="D284" i="3" s="1"/>
  <c r="AB285" i="3"/>
  <c r="D289" i="3"/>
  <c r="D291" i="3"/>
  <c r="D294" i="3"/>
  <c r="V296" i="3"/>
  <c r="D298" i="3"/>
  <c r="G304" i="3"/>
  <c r="S307" i="3"/>
  <c r="D307" i="3" s="1"/>
  <c r="J308" i="3"/>
  <c r="V308" i="3"/>
  <c r="AB308" i="3"/>
  <c r="V318" i="3"/>
  <c r="D322" i="3"/>
  <c r="AB326" i="3"/>
  <c r="D327" i="3"/>
  <c r="J328" i="3"/>
  <c r="P328" i="3"/>
  <c r="M334" i="3"/>
  <c r="Y334" i="3"/>
  <c r="M335" i="3"/>
  <c r="S335" i="3"/>
  <c r="L339" i="3"/>
  <c r="M339" i="3" s="1"/>
  <c r="O342" i="3"/>
  <c r="P342" i="3" s="1"/>
  <c r="V342" i="3"/>
  <c r="D344" i="3"/>
  <c r="X351" i="3"/>
  <c r="Y351" i="3" s="1"/>
  <c r="M356" i="3"/>
  <c r="D239" i="3"/>
  <c r="D247" i="3"/>
  <c r="D249" i="3"/>
  <c r="AB255" i="3"/>
  <c r="AB264" i="3"/>
  <c r="D264" i="3" s="1"/>
  <c r="D265" i="3"/>
  <c r="C270" i="3"/>
  <c r="B270" i="3"/>
  <c r="D278" i="3"/>
  <c r="B287" i="3"/>
  <c r="J287" i="3"/>
  <c r="P287" i="3"/>
  <c r="D293" i="3"/>
  <c r="D295" i="3"/>
  <c r="D297" i="3"/>
  <c r="D299" i="3"/>
  <c r="Y308" i="3"/>
  <c r="D310" i="3"/>
  <c r="D316" i="3"/>
  <c r="D332" i="3"/>
  <c r="P335" i="3"/>
  <c r="C340" i="3"/>
  <c r="I342" i="3"/>
  <c r="J342" i="3" s="1"/>
  <c r="G343" i="3"/>
  <c r="D36" i="3"/>
  <c r="D38" i="3"/>
  <c r="J97" i="3"/>
  <c r="B44" i="3"/>
  <c r="C47" i="3"/>
  <c r="B52" i="3"/>
  <c r="B54" i="3"/>
  <c r="C55" i="3"/>
  <c r="M78" i="3"/>
  <c r="M80" i="3"/>
  <c r="D80" i="3" s="1"/>
  <c r="C85" i="3"/>
  <c r="H87" i="3"/>
  <c r="H9" i="3" s="1"/>
  <c r="T87" i="3"/>
  <c r="X87" i="3"/>
  <c r="M90" i="3"/>
  <c r="D90" i="3" s="1"/>
  <c r="M94" i="3"/>
  <c r="X97" i="3"/>
  <c r="Y97" i="3" s="1"/>
  <c r="C120" i="3"/>
  <c r="G120" i="3"/>
  <c r="S120" i="3"/>
  <c r="B127" i="3"/>
  <c r="J127" i="3"/>
  <c r="V127" i="3"/>
  <c r="B130" i="3"/>
  <c r="J130" i="3"/>
  <c r="V130" i="3"/>
  <c r="B139" i="3"/>
  <c r="V139" i="3"/>
  <c r="D145" i="3"/>
  <c r="M149" i="3"/>
  <c r="C127" i="3"/>
  <c r="C130" i="3"/>
  <c r="I138" i="3"/>
  <c r="D144" i="3"/>
  <c r="O138" i="3"/>
  <c r="P150" i="3"/>
  <c r="C110" i="3"/>
  <c r="C118" i="3"/>
  <c r="S139" i="3"/>
  <c r="AB147" i="3"/>
  <c r="Z138" i="3"/>
  <c r="B149" i="3"/>
  <c r="K147" i="3"/>
  <c r="AB150" i="3"/>
  <c r="B175" i="3"/>
  <c r="O178" i="3"/>
  <c r="AA178" i="3"/>
  <c r="B184" i="3"/>
  <c r="J184" i="3"/>
  <c r="V184" i="3"/>
  <c r="E190" i="3"/>
  <c r="I190" i="3"/>
  <c r="U190" i="3"/>
  <c r="B191" i="3"/>
  <c r="J191" i="3"/>
  <c r="C200" i="3"/>
  <c r="G200" i="3"/>
  <c r="S200" i="3"/>
  <c r="P213" i="3"/>
  <c r="AB213" i="3"/>
  <c r="C215" i="3"/>
  <c r="P215" i="3"/>
  <c r="B222" i="3"/>
  <c r="M222" i="3"/>
  <c r="C139" i="3"/>
  <c r="Q169" i="3"/>
  <c r="B176" i="3"/>
  <c r="C184" i="3"/>
  <c r="C188" i="3"/>
  <c r="N190" i="3"/>
  <c r="Z190" i="3"/>
  <c r="B210" i="3"/>
  <c r="M213" i="3"/>
  <c r="Y213" i="3"/>
  <c r="G220" i="3"/>
  <c r="S222" i="3"/>
  <c r="AB222" i="3"/>
  <c r="D225" i="3"/>
  <c r="D237" i="3"/>
  <c r="C176" i="3"/>
  <c r="C210" i="3"/>
  <c r="G218" i="3"/>
  <c r="C218" i="3"/>
  <c r="C220" i="3"/>
  <c r="J222" i="3"/>
  <c r="Y222" i="3"/>
  <c r="D227" i="3"/>
  <c r="G230" i="3"/>
  <c r="C230" i="3"/>
  <c r="D245" i="3"/>
  <c r="G222" i="3"/>
  <c r="C222" i="3"/>
  <c r="C255" i="3"/>
  <c r="C261" i="3"/>
  <c r="C275" i="3"/>
  <c r="B284" i="3"/>
  <c r="Y285" i="3"/>
  <c r="E286" i="3"/>
  <c r="I286" i="3"/>
  <c r="U286" i="3"/>
  <c r="C309" i="3"/>
  <c r="M309" i="3"/>
  <c r="D309" i="3" s="1"/>
  <c r="L308" i="3"/>
  <c r="M318" i="3"/>
  <c r="AB318" i="3"/>
  <c r="G320" i="3"/>
  <c r="B320" i="3"/>
  <c r="C326" i="3"/>
  <c r="J326" i="3"/>
  <c r="P352" i="3"/>
  <c r="N351" i="3"/>
  <c r="P351" i="3" s="1"/>
  <c r="B352" i="3"/>
  <c r="AA311" i="3"/>
  <c r="C311" i="3" s="1"/>
  <c r="C312" i="3"/>
  <c r="AB312" i="3"/>
  <c r="D312" i="3" s="1"/>
  <c r="Y318" i="3"/>
  <c r="G326" i="3"/>
  <c r="B326" i="3"/>
  <c r="M343" i="3"/>
  <c r="L342" i="3"/>
  <c r="L241" i="3"/>
  <c r="L217" i="3" s="1"/>
  <c r="AB256" i="3"/>
  <c r="D256" i="3" s="1"/>
  <c r="AB260" i="3"/>
  <c r="D260" i="3" s="1"/>
  <c r="AB262" i="3"/>
  <c r="D262" i="3" s="1"/>
  <c r="O286" i="3"/>
  <c r="W286" i="3"/>
  <c r="J315" i="3"/>
  <c r="B315" i="3"/>
  <c r="C323" i="3"/>
  <c r="L320" i="3"/>
  <c r="C320" i="3" s="1"/>
  <c r="M323" i="3"/>
  <c r="D323" i="3" s="1"/>
  <c r="D324" i="3"/>
  <c r="S334" i="3"/>
  <c r="I334" i="3"/>
  <c r="J335" i="3"/>
  <c r="B257" i="3"/>
  <c r="B264" i="3"/>
  <c r="C303" i="3"/>
  <c r="M303" i="3"/>
  <c r="D303" i="3" s="1"/>
  <c r="J311" i="3"/>
  <c r="AB313" i="3"/>
  <c r="D313" i="3" s="1"/>
  <c r="B313" i="3"/>
  <c r="Z311" i="3"/>
  <c r="Z286" i="3" s="1"/>
  <c r="D314" i="3"/>
  <c r="B318" i="3"/>
  <c r="P318" i="3"/>
  <c r="J320" i="3"/>
  <c r="N334" i="3"/>
  <c r="B335" i="3"/>
  <c r="B339" i="3"/>
  <c r="Z355" i="3"/>
  <c r="AB355" i="3" s="1"/>
  <c r="B356" i="3"/>
  <c r="C302" i="3"/>
  <c r="Y340" i="3"/>
  <c r="Y343" i="3"/>
  <c r="X342" i="3"/>
  <c r="Y342" i="3" s="1"/>
  <c r="G352" i="3"/>
  <c r="C352" i="3"/>
  <c r="F351" i="3"/>
  <c r="G356" i="3"/>
  <c r="C356" i="3"/>
  <c r="F355" i="3"/>
  <c r="AB356" i="3"/>
  <c r="G335" i="3"/>
  <c r="C335" i="3"/>
  <c r="B340" i="3"/>
  <c r="P340" i="3"/>
  <c r="O339" i="3"/>
  <c r="O333" i="3" s="1"/>
  <c r="M346" i="3"/>
  <c r="Y346" i="3"/>
  <c r="AB352" i="3"/>
  <c r="Z351" i="3"/>
  <c r="AB351" i="3" s="1"/>
  <c r="D353" i="3"/>
  <c r="S356" i="3"/>
  <c r="R355" i="3"/>
  <c r="S355" i="3" s="1"/>
  <c r="C307" i="3"/>
  <c r="C315" i="3"/>
  <c r="E334" i="3"/>
  <c r="E333" i="3" s="1"/>
  <c r="Y339" i="3"/>
  <c r="AB340" i="3"/>
  <c r="AA339" i="3"/>
  <c r="AA333" i="3" s="1"/>
  <c r="B343" i="3"/>
  <c r="V343" i="3"/>
  <c r="J346" i="3"/>
  <c r="V346" i="3"/>
  <c r="B347" i="3"/>
  <c r="Q346" i="3"/>
  <c r="Q345" i="3" s="1"/>
  <c r="Q333" i="3" s="1"/>
  <c r="D350" i="3"/>
  <c r="S352" i="3"/>
  <c r="R351" i="3"/>
  <c r="S351" i="3" s="1"/>
  <c r="C343" i="3"/>
  <c r="P109" i="3" l="1"/>
  <c r="V317" i="3"/>
  <c r="Y317" i="3"/>
  <c r="R333" i="3"/>
  <c r="S333" i="3" s="1"/>
  <c r="S317" i="3"/>
  <c r="V286" i="3"/>
  <c r="I333" i="3"/>
  <c r="J333" i="3" s="1"/>
  <c r="AB334" i="3"/>
  <c r="Z333" i="3"/>
  <c r="AB333" i="3" s="1"/>
  <c r="N333" i="3"/>
  <c r="P333" i="3" s="1"/>
  <c r="L33" i="3"/>
  <c r="M33" i="3" s="1"/>
  <c r="J317" i="3"/>
  <c r="L333" i="3"/>
  <c r="M333" i="3" s="1"/>
  <c r="V334" i="3"/>
  <c r="U333" i="3"/>
  <c r="V333" i="3" s="1"/>
  <c r="P241" i="3"/>
  <c r="F333" i="3"/>
  <c r="X333" i="3"/>
  <c r="Y333" i="3" s="1"/>
  <c r="S345" i="3"/>
  <c r="Y129" i="3"/>
  <c r="P317" i="3"/>
  <c r="C147" i="3"/>
  <c r="B22" i="3"/>
  <c r="AB317" i="3"/>
  <c r="T9" i="3"/>
  <c r="X138" i="3"/>
  <c r="Y138" i="3" s="1"/>
  <c r="K317" i="3"/>
  <c r="B317" i="3" s="1"/>
  <c r="M217" i="3"/>
  <c r="V64" i="3"/>
  <c r="D261" i="3"/>
  <c r="G345" i="3"/>
  <c r="D270" i="3"/>
  <c r="D75" i="3"/>
  <c r="R33" i="3"/>
  <c r="S33" i="3" s="1"/>
  <c r="M63" i="3"/>
  <c r="C88" i="3"/>
  <c r="P217" i="3"/>
  <c r="L317" i="3"/>
  <c r="AB217" i="3"/>
  <c r="V217" i="3"/>
  <c r="Q286" i="3"/>
  <c r="S286" i="3" s="1"/>
  <c r="W217" i="3"/>
  <c r="Y217" i="3" s="1"/>
  <c r="J217" i="3"/>
  <c r="M64" i="3"/>
  <c r="V150" i="3"/>
  <c r="B328" i="3"/>
  <c r="AB129" i="3"/>
  <c r="U138" i="3"/>
  <c r="V138" i="3" s="1"/>
  <c r="D94" i="3"/>
  <c r="C150" i="3"/>
  <c r="D25" i="3"/>
  <c r="D86" i="3"/>
  <c r="Q129" i="3"/>
  <c r="B129" i="3" s="1"/>
  <c r="V129" i="3"/>
  <c r="R129" i="3"/>
  <c r="R108" i="3" s="1"/>
  <c r="B150" i="3"/>
  <c r="S178" i="3"/>
  <c r="S190" i="3"/>
  <c r="L97" i="3"/>
  <c r="M97" i="3" s="1"/>
  <c r="P286" i="3"/>
  <c r="V178" i="3"/>
  <c r="B63" i="3"/>
  <c r="Y190" i="3"/>
  <c r="D285" i="3"/>
  <c r="P190" i="3"/>
  <c r="Y178" i="3"/>
  <c r="C22" i="3"/>
  <c r="D99" i="3"/>
  <c r="P178" i="3"/>
  <c r="D304" i="3"/>
  <c r="G190" i="3"/>
  <c r="AB178" i="3"/>
  <c r="M98" i="3"/>
  <c r="K286" i="3"/>
  <c r="J178" i="3"/>
  <c r="B97" i="3"/>
  <c r="G21" i="3"/>
  <c r="J286" i="3"/>
  <c r="G109" i="3"/>
  <c r="B304" i="3"/>
  <c r="D251" i="3"/>
  <c r="B355" i="3"/>
  <c r="B21" i="3"/>
  <c r="C346" i="3"/>
  <c r="V190" i="3"/>
  <c r="D255" i="3"/>
  <c r="L87" i="3"/>
  <c r="M87" i="3" s="1"/>
  <c r="D78" i="3"/>
  <c r="AB190" i="3"/>
  <c r="G241" i="3"/>
  <c r="C46" i="3"/>
  <c r="C169" i="3"/>
  <c r="S169" i="3"/>
  <c r="D169" i="3" s="1"/>
  <c r="C54" i="3"/>
  <c r="G138" i="3"/>
  <c r="U63" i="3"/>
  <c r="V63" i="3" s="1"/>
  <c r="D44" i="3"/>
  <c r="N9" i="3"/>
  <c r="C34" i="3"/>
  <c r="AB34" i="3"/>
  <c r="B178" i="3"/>
  <c r="Z9" i="3"/>
  <c r="D215" i="3"/>
  <c r="B64" i="3"/>
  <c r="Y286" i="3"/>
  <c r="P138" i="3"/>
  <c r="D149" i="3"/>
  <c r="D328" i="3"/>
  <c r="D47" i="3"/>
  <c r="D287" i="3"/>
  <c r="D182" i="3"/>
  <c r="F9" i="3"/>
  <c r="B311" i="3"/>
  <c r="D230" i="3"/>
  <c r="D218" i="3"/>
  <c r="J190" i="3"/>
  <c r="D188" i="3"/>
  <c r="G10" i="3"/>
  <c r="F108" i="3"/>
  <c r="M296" i="3"/>
  <c r="D296" i="3" s="1"/>
  <c r="B241" i="3"/>
  <c r="D176" i="3"/>
  <c r="D110" i="3"/>
  <c r="D85" i="3"/>
  <c r="AB88" i="3"/>
  <c r="D139" i="3"/>
  <c r="B88" i="3"/>
  <c r="D210" i="3"/>
  <c r="C10" i="3"/>
  <c r="D213" i="3"/>
  <c r="D191" i="3"/>
  <c r="D127" i="3"/>
  <c r="D54" i="3"/>
  <c r="D118" i="3"/>
  <c r="M190" i="3"/>
  <c r="D55" i="3"/>
  <c r="M10" i="3"/>
  <c r="K9" i="3"/>
  <c r="AB64" i="3"/>
  <c r="AA63" i="3"/>
  <c r="AB63" i="3" s="1"/>
  <c r="G129" i="3"/>
  <c r="J46" i="3"/>
  <c r="D46" i="3" s="1"/>
  <c r="I9" i="3"/>
  <c r="D315" i="3"/>
  <c r="D220" i="3"/>
  <c r="C64" i="3"/>
  <c r="B98" i="3"/>
  <c r="D130" i="3"/>
  <c r="V241" i="3"/>
  <c r="M178" i="3"/>
  <c r="S135" i="3"/>
  <c r="D135" i="3" s="1"/>
  <c r="G178" i="3"/>
  <c r="AB98" i="3"/>
  <c r="D318" i="3"/>
  <c r="D343" i="3"/>
  <c r="B11" i="3"/>
  <c r="P10" i="3"/>
  <c r="O9" i="3"/>
  <c r="D179" i="3"/>
  <c r="M22" i="3"/>
  <c r="L21" i="3"/>
  <c r="M11" i="3"/>
  <c r="D11" i="3" s="1"/>
  <c r="B10" i="3"/>
  <c r="M150" i="3"/>
  <c r="L138" i="3"/>
  <c r="M88" i="3"/>
  <c r="Y34" i="3"/>
  <c r="X33" i="3"/>
  <c r="X9" i="3" s="1"/>
  <c r="AB241" i="3"/>
  <c r="S10" i="3"/>
  <c r="D340" i="3"/>
  <c r="C339" i="3"/>
  <c r="D222" i="3"/>
  <c r="D200" i="3"/>
  <c r="D184" i="3"/>
  <c r="C178" i="3"/>
  <c r="AB138" i="3"/>
  <c r="AB97" i="3"/>
  <c r="AB87" i="3"/>
  <c r="AB22" i="3"/>
  <c r="AA21" i="3"/>
  <c r="G63" i="3"/>
  <c r="D356" i="3"/>
  <c r="D352" i="3"/>
  <c r="M342" i="3"/>
  <c r="D342" i="3" s="1"/>
  <c r="C342" i="3"/>
  <c r="J138" i="3"/>
  <c r="O108" i="3"/>
  <c r="Z108" i="3"/>
  <c r="B87" i="3"/>
  <c r="N108" i="3"/>
  <c r="T108" i="3"/>
  <c r="B334" i="3"/>
  <c r="B351" i="3"/>
  <c r="M147" i="3"/>
  <c r="D147" i="3" s="1"/>
  <c r="K138" i="3"/>
  <c r="S346" i="3"/>
  <c r="D346" i="3" s="1"/>
  <c r="AB339" i="3"/>
  <c r="C345" i="3"/>
  <c r="P339" i="3"/>
  <c r="D335" i="3"/>
  <c r="G355" i="3"/>
  <c r="D355" i="3" s="1"/>
  <c r="C355" i="3"/>
  <c r="G351" i="3"/>
  <c r="D351" i="3" s="1"/>
  <c r="C351" i="3"/>
  <c r="J334" i="3"/>
  <c r="C334" i="3"/>
  <c r="D326" i="3"/>
  <c r="AA286" i="3"/>
  <c r="AB286" i="3" s="1"/>
  <c r="AB311" i="3"/>
  <c r="D311" i="3" s="1"/>
  <c r="G217" i="3"/>
  <c r="B190" i="3"/>
  <c r="Q138" i="3"/>
  <c r="D120" i="3"/>
  <c r="H108" i="3"/>
  <c r="H8" i="3" s="1"/>
  <c r="Y87" i="3"/>
  <c r="E108" i="3"/>
  <c r="E8" i="3" s="1"/>
  <c r="I108" i="3"/>
  <c r="V87" i="3"/>
  <c r="C109" i="3"/>
  <c r="B346" i="3"/>
  <c r="B345" i="3"/>
  <c r="P334" i="3"/>
  <c r="G334" i="3"/>
  <c r="M320" i="3"/>
  <c r="D320" i="3" s="1"/>
  <c r="M241" i="3"/>
  <c r="C241" i="3"/>
  <c r="G317" i="3"/>
  <c r="M308" i="3"/>
  <c r="D308" i="3" s="1"/>
  <c r="C308" i="3"/>
  <c r="L286" i="3"/>
  <c r="G286" i="3"/>
  <c r="C190" i="3"/>
  <c r="B169" i="3"/>
  <c r="B147" i="3"/>
  <c r="B109" i="3"/>
  <c r="J87" i="3"/>
  <c r="U108" i="3" l="1"/>
  <c r="K108" i="3"/>
  <c r="K8" i="3" s="1"/>
  <c r="X108" i="3"/>
  <c r="X8" i="3"/>
  <c r="G9" i="3"/>
  <c r="F8" i="3"/>
  <c r="T8" i="3"/>
  <c r="J9" i="3"/>
  <c r="I8" i="3"/>
  <c r="J8" i="3" s="1"/>
  <c r="O8" i="3"/>
  <c r="Z8" i="3"/>
  <c r="N8" i="3"/>
  <c r="R9" i="3"/>
  <c r="D64" i="3"/>
  <c r="B286" i="3"/>
  <c r="M317" i="3"/>
  <c r="D317" i="3" s="1"/>
  <c r="C97" i="3"/>
  <c r="D150" i="3"/>
  <c r="S129" i="3"/>
  <c r="D129" i="3" s="1"/>
  <c r="C138" i="3"/>
  <c r="C87" i="3"/>
  <c r="D88" i="3"/>
  <c r="G333" i="3"/>
  <c r="D98" i="3"/>
  <c r="C129" i="3"/>
  <c r="D190" i="3"/>
  <c r="L9" i="3"/>
  <c r="P9" i="3"/>
  <c r="B9" i="3"/>
  <c r="D339" i="3"/>
  <c r="D34" i="3"/>
  <c r="U9" i="3"/>
  <c r="D109" i="3"/>
  <c r="D178" i="3"/>
  <c r="D63" i="3"/>
  <c r="D10" i="3"/>
  <c r="C217" i="3"/>
  <c r="D97" i="3"/>
  <c r="W108" i="3"/>
  <c r="W8" i="3" s="1"/>
  <c r="B217" i="3"/>
  <c r="C63" i="3"/>
  <c r="Y33" i="3"/>
  <c r="D33" i="3" s="1"/>
  <c r="C33" i="3"/>
  <c r="D22" i="3"/>
  <c r="AA108" i="3"/>
  <c r="AB108" i="3" s="1"/>
  <c r="D241" i="3"/>
  <c r="AB21" i="3"/>
  <c r="AA9" i="3"/>
  <c r="M21" i="3"/>
  <c r="C21" i="3"/>
  <c r="D87" i="3"/>
  <c r="D334" i="3"/>
  <c r="L108" i="3"/>
  <c r="M108" i="3" s="1"/>
  <c r="D345" i="3"/>
  <c r="J108" i="3"/>
  <c r="B333" i="3"/>
  <c r="Y9" i="3"/>
  <c r="M138" i="3"/>
  <c r="B138" i="3"/>
  <c r="D217" i="3"/>
  <c r="V108" i="3"/>
  <c r="P108" i="3"/>
  <c r="M286" i="3"/>
  <c r="D286" i="3" s="1"/>
  <c r="C286" i="3"/>
  <c r="Q108" i="3"/>
  <c r="Q8" i="3" s="1"/>
  <c r="S138" i="3"/>
  <c r="C317" i="3"/>
  <c r="C333" i="3"/>
  <c r="G108" i="3"/>
  <c r="S9" i="3" l="1"/>
  <c r="R8" i="3"/>
  <c r="S8" i="3" s="1"/>
  <c r="AB9" i="3"/>
  <c r="AA8" i="3"/>
  <c r="AB8" i="3" s="1"/>
  <c r="V9" i="3"/>
  <c r="U8" i="3"/>
  <c r="M9" i="3"/>
  <c r="L8" i="3"/>
  <c r="M8" i="3" s="1"/>
  <c r="Y8" i="3"/>
  <c r="G8" i="3"/>
  <c r="Y108" i="3"/>
  <c r="V8" i="3"/>
  <c r="D138" i="3"/>
  <c r="P8" i="3"/>
  <c r="D21" i="3"/>
  <c r="S108" i="3"/>
  <c r="B108" i="3"/>
  <c r="C9" i="3"/>
  <c r="D333" i="3"/>
  <c r="C108" i="3"/>
  <c r="B8" i="3"/>
  <c r="D9" i="3" l="1"/>
  <c r="D108" i="3"/>
  <c r="D8" i="3"/>
  <c r="C8" i="3"/>
</calcChain>
</file>

<file path=xl/sharedStrings.xml><?xml version="1.0" encoding="utf-8"?>
<sst xmlns="http://schemas.openxmlformats.org/spreadsheetml/2006/main" count="412" uniqueCount="317">
  <si>
    <t>ОБЩИНСКИ СЪВЕТ</t>
  </si>
  <si>
    <t>ВСИЧКО РАЗХОДИ:</t>
  </si>
  <si>
    <t>Приложение 2</t>
  </si>
  <si>
    <t>ИНВЕСТИЦИОННА ПРОГРАМА</t>
  </si>
  <si>
    <t>НАИМЕНОВАНИЕ НА ОБЕКТИТЕ</t>
  </si>
  <si>
    <t xml:space="preserve">ВСИЧКО </t>
  </si>
  <si>
    <t>Целева субсидия</t>
  </si>
  <si>
    <t>Приватизация</t>
  </si>
  <si>
    <t>Собствени бюджетни средства</t>
  </si>
  <si>
    <t>Сметки за средства от Европейския съюз</t>
  </si>
  <si>
    <t xml:space="preserve">Преходен остатък по бюджета </t>
  </si>
  <si>
    <t>Прех.остатъци от трансфери м/у бюджета и ЦБ и други</t>
  </si>
  <si>
    <t>Трансфери м/у бюджета и ЦБ и други</t>
  </si>
  <si>
    <t>Други извънбюджетни средства</t>
  </si>
  <si>
    <t>било</t>
  </si>
  <si>
    <t>става</t>
  </si>
  <si>
    <t>промяна</t>
  </si>
  <si>
    <t>5100  ОСНОВЕН  РЕМОНТ НА ДМА</t>
  </si>
  <si>
    <t>Функция 01 Общи държавни служби</t>
  </si>
  <si>
    <t>ОБЕКТИ</t>
  </si>
  <si>
    <t>Вътрешно преустройство на съществуващи етажи от административна сграда ул. "Хр. Караминков №19 за нуждите на административните структури и звена на Община В. Търново</t>
  </si>
  <si>
    <t>Основен ремонт сграда кметство с. Габровци</t>
  </si>
  <si>
    <t>Основен ремонт сграда кметство гр. Дебелец</t>
  </si>
  <si>
    <t>Основен ремонт сграда кметство гр. Килифарево</t>
  </si>
  <si>
    <t>Основен ремонт сграда кметство с. Ветринци</t>
  </si>
  <si>
    <t>Основен ремонт сграда кметство с. Присово</t>
  </si>
  <si>
    <t>Основен ремонт сграда кметство с. Момин сбор - смяна дограма прозорци І ет.</t>
  </si>
  <si>
    <t>Ремонт на асансьори в сградата на Община Велико Търново</t>
  </si>
  <si>
    <t>Реконструкция на сграда Кметство с. Ресен /30% продажба общинско имущество/</t>
  </si>
  <si>
    <t>Функция 02 Отбрана и сигурност</t>
  </si>
  <si>
    <t>Укрепване улица "Пета", с. Малки чифлик</t>
  </si>
  <si>
    <t>Подпорна стена на ул."Симеон Велики" № 4, кв.231</t>
  </si>
  <si>
    <t>Възстановяване на участъци от подпорна стена на ул. "Т. Търновски" /път към ВТУ/, гр. В. Търново</t>
  </si>
  <si>
    <t>Подпорна стена на ул."Алеко Константинов" №33</t>
  </si>
  <si>
    <t>Възстановяване и укрепване на съществуваща подпорна стена в кв. 563, ул. "Беляковско шосе" №8,  гр. Велико Търново</t>
  </si>
  <si>
    <t>Възстановяване на подпорна стена на ул. „Бузлуджа“, кв. 240б, о.т. 8832-149-150, гр. Велико Търново</t>
  </si>
  <si>
    <t xml:space="preserve">Възстановяване сграда на НЧ "Надежда 1869" исторически паметник на културата, гр. В. Търново, ПМС №188/21.07.2022 г., писмо №ФО-43/01.08.2022 г. на Министерство на финансите </t>
  </si>
  <si>
    <t>Основен ремонт видеонаблюдение 2023</t>
  </si>
  <si>
    <t>Трайно възстановяване на каменния мост над река Белица в гр. Дебелец по ПМС 96 от 25.04.2019 г.</t>
  </si>
  <si>
    <t>Възстановяване сградата на детска градина „Пинокио”, с. Самоводене, УПИ-I, кв. 37, по ПМС 250 от 04.09.2020 г. и ПМС 207/29.06.2021 г.</t>
  </si>
  <si>
    <t>Функция 03 Образование</t>
  </si>
  <si>
    <t>Основен ремонт на спортна площадка ОУ "П.Р.Славейков", гр. В. Търново ПМС 269/07.09.2022 г.</t>
  </si>
  <si>
    <t>Основен ремонт на три спортни площадки, находящи се в двора на СУ "Вела Благоева" по програма за играждане и основен ремонт на спортни площадки и физкултурни салони в държавни и общински училища 2024-2027 г.</t>
  </si>
  <si>
    <t>Основен ремонт на съществуваща спортна площадка на ПХГ "Св.Св. Кирил и Методий", гр. В. Търново по програма за играждане и основен ремонт на спортни площадки и физкултурни салони в държавни и общински училища 2024-2027 г.</t>
  </si>
  <si>
    <t>Основен ремонт на съществуваща спортна площадка на ОУ "Бачо Киро", гр. В. Търново по програма за играждане и основен ремонт на спортни площадки и физкултурни салони в държавни и общински училища 2024-2027 г.</t>
  </si>
  <si>
    <t>Основен ремонт на съществуваща спортна площадка на  ОУ "Христо Ботев", с. Ресен по програма за играждане и основен ремонт на спортни площадки и физкултурни салони в държавни и общински училища 2024-2027 г.</t>
  </si>
  <si>
    <t>Ремонтни дейности в учебните стаи на 4-ти етаж на ОУ "П.Р.Славейков"  град Велико Търново</t>
  </si>
  <si>
    <t>Авариен ремонт покрив на учебен корпус СУ "Вела Благоева",гр. В. Търново</t>
  </si>
  <si>
    <t>Модернизация на Профилирана езикова гимназия "Проф. д-р Асен Златаров", гр. Велико Търновопо проект „Модернизация на образователна среда на Профилирана езикова гимназия „Проф. д-р Асен Златаров“, гр. Велико Търново, № BG-RRP-1.007-0113 /код 98/</t>
  </si>
  <si>
    <t>Спортно стрелбище, находящо се в Спортно училище "Георги Живков", гр. В. Търново</t>
  </si>
  <si>
    <t>Енергийна ефективност ОУ "П.Р.Славейков", гр. В. Търново - собствено участие 315 044 лв. и            НДЕФ - 647 052 лв. и осигуряване на достъпна среда 114 000 лева.</t>
  </si>
  <si>
    <t>Изграждане на многофункционални спортни игрища - футбол, хандбал, баскетбол към СУ “Е. Станев“, гр. В. Търново по ПМС 300/13.12.2023 г.</t>
  </si>
  <si>
    <t>Функция 04 Здравеопазване</t>
  </si>
  <si>
    <t>Детска ясла "Слънце" - основен ремонт на стълбища и площадки</t>
  </si>
  <si>
    <t>Детска ясла "Мечо Пух- 3" - ремонт на бетонова настилка пред входа на яслата</t>
  </si>
  <si>
    <t>Детска млечна кухня- раздавателен пункт "Бузлуджа" - ремонт на подова повърхност, остаряла дограма на вратите и гишето</t>
  </si>
  <si>
    <t>Детска ясла "Щастливо детство" - ремонт на ВиК инсталация и изграждане на рампа за осигуряване на достъпна среда</t>
  </si>
  <si>
    <t>ДЯ "Щастливо детство" - ремонт покрив</t>
  </si>
  <si>
    <t>ДЯ "Пролет" - укрепване на северната едноетажна част на сградата</t>
  </si>
  <si>
    <t>Функция 05  Социално осигур., подпомагане и грижи</t>
  </si>
  <si>
    <t>Реконструкция и модернизация на базата на Домашен социален патронаж - Велико Търново, филиал с. Ново село</t>
  </si>
  <si>
    <t>Клуб на пенсионера и инвалида, с. Ялово - смяна на дограма</t>
  </si>
  <si>
    <t>Клуб на пенсионера и инвалида, ул. "Възрожденска", гр. В. Търново - ремонт на покривна конструкция и тавана на залата на клуба</t>
  </si>
  <si>
    <t>Център за работа с деца и младежи, с. Беляковец - основен ремонт покрив</t>
  </si>
  <si>
    <t>ЦНСТ І и ІІ, ул. "Цветарска" 14 - основен ремонт на сграда и част от прилежащите простванства</t>
  </si>
  <si>
    <t>Допустими разходи за услуги в процентното им съотношение спрямо СМР, съгласно Насоките за кандидатстване за проект "Реформиране на Дом за стари хора "Венета Ботева", гр. В. Търново" и "Реформиране на Дом за стари хора "Св. Иван Рилски", с. Балван"</t>
  </si>
  <si>
    <t>Център за работа с деца и младежи, с. Церова Кория - смяна на дограма</t>
  </si>
  <si>
    <t>Функция 06 Жилищно строителство, Б К С и опазване  околната среда</t>
  </si>
  <si>
    <t>Ремонт водопроводна мрежа ул. "Втора", с. Шереметя /30% продажба на общинско имущество/</t>
  </si>
  <si>
    <t>Основен ремонт на детски площадки в междублокови пространства в гр. В. Търново</t>
  </si>
  <si>
    <t>Основен ремонт покрив общинска сграда с. Леденик</t>
  </si>
  <si>
    <t>Основен ремонт Здравна служба с. Хотница</t>
  </si>
  <si>
    <t>Основен ремонт автобусна спирка с. Беляковец</t>
  </si>
  <si>
    <t>Обновяване на съществуваща  детска площадка с. Беляковец по Национална Кампания "Чиста Околна Среда" на ПУДООС</t>
  </si>
  <si>
    <t>Обновяване на съществуваща  детска площадка с. Малки чифлик по Национална Кампания "Чиста Околна Среда" на ПУДООС</t>
  </si>
  <si>
    <t>Аварийно-укрепителни дейности за подпорна стена в УПИ І-645, кв.35 по плана на гр. В. Търново</t>
  </si>
  <si>
    <t>Основен ремонт общински апартамент, ул. "Стефан Мокрев" №7,вх. "б", ет.7,  гр. В. Търново</t>
  </si>
  <si>
    <t>Основен ремонт покрив Сержантско училище</t>
  </si>
  <si>
    <t>Ремонт на покрив на общинска сграда, представляваща гараж в базата на ОП "Зелени системи", ул. "Опълченска" 77</t>
  </si>
  <si>
    <t>Реконструкция на улица „Полтава“ чрез изграждане
на подпорна стена – I етап, гр. Велико Търново</t>
  </si>
  <si>
    <t>Проектиране и реконструкция на улица „Полтава“ – етап II, гр. Велико Търново</t>
  </si>
  <si>
    <t>Реконструкция на ул. "Мармарлийска", гр. В. Търново</t>
  </si>
  <si>
    <t>Реконструкция на ул. „Никола Габровски“ (ОК
233 – ОК 72), в т.ч. и улица с ОК 1905 – ОК 8100 – ОК 8101, връзка с улица „Магистрална“, гр. Велико
Търново</t>
  </si>
  <si>
    <t xml:space="preserve">Реконструкция на ул. „Йоновка“, гр. Велико Търново </t>
  </si>
  <si>
    <t>Реконструкция на ул. „Ниш“, гр. Велико Търново</t>
  </si>
  <si>
    <t xml:space="preserve">Реконструкция на уличната осветителна уредба на ул. "В. Левски", гр. Велико Търново - подмяна на старите тролейбусни стълбове  и УОТ към тях с нови по архитектурен дизайн </t>
  </si>
  <si>
    <t xml:space="preserve">Реконструкция на уличната осветителна уредба на ул. "В. Левски" пред Съдебна палата, гр. Велико Търново - подмяна на старите тролейбусни стълбове  и УОТ към тях с нови по архитектурен дизайн </t>
  </si>
  <si>
    <t>Реконструкция на уличната осветителна уредба на кръгово кръстовище между  ул. "Беляковскo шосе", бул. "България", ул. "Полтава", ул."Освобождение", ул. "Краков", гр. Велико Търново</t>
  </si>
  <si>
    <t>Строителство и реконструкция на ВиК инфраструктура в гр. Велико Търново по подобекти: Подобект 2: " Строителство и реконструкция на водопроводни и канализационни колектори по  ул. "Теодосий Търновски", ул. "Димитър Найденов", ул. "Сливница" -  гр. В. Търново; Подобект 3: "Строителство и реконструкция на уличен водопровод по ул."Ксилифорска", гр. Велико Търново" /РМС №711/30.09.2022 г./</t>
  </si>
  <si>
    <t>Рехабилитация и реконструкция на ул."Опълченска", ул. "Теодосий Търновски", ул. "Димитър Найденов", ул. "Сливница", ул. "Климент Охриски" и ул. "Ксилифорска" и участъка извън регулация по проект 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96/, в т.ч. ул."Т.Търновски" /от кръстовище с ул." Д.Найденов" до път I-4/ - 92 857 лв.,  ул." Сливница"  от ул."Д.Найденов" до ул."Климент Орхидски" - 597 897 лв., ул."Д.Найденов" / от ул." Т.Търновски" до ул."Сливница"/ -   1 428 405 лв., ул."Ксилифорска"  от III -514 до нов мост - 447 603 лв., ул."Климент Охридски" от   ул."Сливница" до ново премостване на р.Янтра -    512 067 лв.</t>
  </si>
  <si>
    <t>Функция 07 Почивно дело, култура, религиоз. дейности</t>
  </si>
  <si>
    <t>Сграфито пана - реставрация</t>
  </si>
  <si>
    <t>Ремонт на "Салон за физическо възпитание и спорт" в гр. Дебелец</t>
  </si>
  <si>
    <t>Основен ремонт покрив РБ "П. Р. Славейков"</t>
  </si>
  <si>
    <t>Проектиране и основен ремонт с въвеждане на
мерки за енергийна ефективност на ДКС „Васил
Левски“, гр. В. Търново</t>
  </si>
  <si>
    <t>Основна подмяна на осветителната мрежа на АМР "Царевец", АВП "Звук и светлина"</t>
  </si>
  <si>
    <t>Основен ремонт покрив читалище с. Самоводене</t>
  </si>
  <si>
    <t>Основен ремонт сграда читалище с. Велчево</t>
  </si>
  <si>
    <t>Модернизация и внедряване на мерки за енергийна ефективност в Изложбени зали "Рафаел Михайлов", гр. В. Търново по Национален план за възстановяване и устойчивост, №BG-RRP-4.020-0105-C01 /код 98/</t>
  </si>
  <si>
    <t>Функция 08 Икономически дейности и услуги</t>
  </si>
  <si>
    <t>Общински път VTR 1042  “/път I -4/ жп гара Велико Търново – ВТУ – ж.к. „Св. гора“ - / I -4/",в участъка от км. 0+030 до км 2+463.90“</t>
  </si>
  <si>
    <t>Общински път VTR1012-с.Водолей-с.Дичин</t>
  </si>
  <si>
    <t>Реконструкция на VTR 1021 “ /път ІІІ-551, о.п.Дебелец - Плаково/ - с.Велчево - Къпиновски манастир</t>
  </si>
  <si>
    <t>Възстановяване на общински път VTR 1036 “/път І-5/ - граница общ. (Г.Оряховица - В.Търново) - АК "НикополисАдИструм"</t>
  </si>
  <si>
    <t>Основен ремонт на общински път VTR2001 /път III- 3031</t>
  </si>
  <si>
    <t>Ремонт на общински път VTR 1013, „/път ІІІ-504,
Ресен – Стефан Стамболово/ – с. Никюп – граница общ. (В. Търново – Г. Оряховица) – Крушето“,
включващ участъците от км 5+300 до км 7+368; (в
участъка от край с. Никюп до граница с община
Горна Оряховица)</t>
  </si>
  <si>
    <t>Общински път VTR 1013, „/път ІІІ-504, Ресен – Стефан Стамболово/ – с. Никюп -граница общ. (В.
Търново – Г. Оряховица) – Крушето“, включващ
участъците от км 0+045 до км 3+871; (в участъка
от Малкия Ресен до с. Никюп)</t>
  </si>
  <si>
    <t xml:space="preserve">Изграждане на кръгово кръстовище между  ул. "Беляковскo шосе", бул. "България", ул. "Полтава", ул."Освобождение", ул. "Краков"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</si>
  <si>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Изграждане на кръгово кръстовище между  ул. "Христо Ботев", "Седми юли", "Цар Т. Светослав"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</si>
  <si>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5200  ПРИДОБИВАНЕ НА ДМА</t>
  </si>
  <si>
    <t>5201 Придобиване на компютри и хардуер</t>
  </si>
  <si>
    <t>Компютри и хардуер за нуждите на общинска администрация и кметствата без самостоятелен бюджет</t>
  </si>
  <si>
    <t>Компютри и хардуер за нуждите на Великотърновски общински съвет</t>
  </si>
  <si>
    <t>Мрежово оборудване, монтаж и конфигуриране на административна сграда на Община Велико Търново</t>
  </si>
  <si>
    <t>Компютърна конфигурация за нуждите на Кметство гр. Килифарево</t>
  </si>
  <si>
    <t>Компютърна конфигурация за нуждите на Кметство Големани</t>
  </si>
  <si>
    <t>Компютърна конфигурация за нуждите на Кметство Ресен</t>
  </si>
  <si>
    <t>Компютърна конфигурация за нуждите на Кметство гр. Дебелец</t>
  </si>
  <si>
    <t>5202 Придобиване на сгради</t>
  </si>
  <si>
    <t>Прекратяване на съсобственост по Решение №410/13.11.2008 г. - недвижим имот ул. "Сливница" №7</t>
  </si>
  <si>
    <t>5203 Придобиване на др. оборудване машини и съоръжения</t>
  </si>
  <si>
    <t>Климатици за нуждите на общинска администрация и кметствата без самостоятелен бюджет</t>
  </si>
  <si>
    <t>Аудио оборудване за Нова зала на Великотърновски общински съвет, гр. В. Търново</t>
  </si>
  <si>
    <t>Стрийминг оборудване за Нова зала на Великотърновски общински съвет, гр. В. Търново</t>
  </si>
  <si>
    <t>Климатик за Ритуална зала, гр. Дебелец</t>
  </si>
  <si>
    <t>Климатици за нуждите на Кметство Килифарево</t>
  </si>
  <si>
    <t>Многофункционални устройства и скенери</t>
  </si>
  <si>
    <t>5204 Придобиване на транспортни средства</t>
  </si>
  <si>
    <t>Автомобил за нуждите на Кметство гр. Дебелец</t>
  </si>
  <si>
    <t>5205  Придобиване на стопански инвентар</t>
  </si>
  <si>
    <t>Климатик стая дежурни ОМП, Община Велико Търново</t>
  </si>
  <si>
    <t>Озвучителна техника за нуждите на Център за превенция и спорт, с. Балван</t>
  </si>
  <si>
    <t>Системи за видеонаблюдение</t>
  </si>
  <si>
    <t>Системи за видеонаблюдение с. Балван /30 % продажба на общинско имущество/</t>
  </si>
  <si>
    <t>Автомобили за нуждите на районните полицейски инспектори - два броя</t>
  </si>
  <si>
    <t>Автомобил за нуждите на Доброволно формирование "Велико Търново"</t>
  </si>
  <si>
    <t xml:space="preserve"> 20 броя PC Lenovo IdeaPad 3 - лаптопи по НП ИКТ - ОУ "Св.П.Евтимий" град Велико Търново</t>
  </si>
  <si>
    <t>Компютърна конфигурация - СУ "Г.С.Раковски" град Велико Търново</t>
  </si>
  <si>
    <t>2 броя Лаптопи ASUS VIVOBOOK - СУ "Вела Благоева" град Велико Търново</t>
  </si>
  <si>
    <t>Компютърна конфигурация+монитор - ПХГ "Св.Св. Кирил и Методий" град Велико Търново</t>
  </si>
  <si>
    <t>2 бр. OPS компютър за вграждане по НП ИКТ-           ОУ "Бачо Киро" град Велико Търново</t>
  </si>
  <si>
    <t>2 бр. Интерактивен мулти-тъч TRIUMPH BOARD 65 по НП ИКТ -ОУ "Бачо Киро" град Велико Търново</t>
  </si>
  <si>
    <t>1 бр. Комютърна конфигурация  - ДГ село Балван</t>
  </si>
  <si>
    <t>Модернизация,внедряване на енергоспестяващи мерки и разширение на съществуваща учебна база на ОУ "Бачо Киро" - гр. Велико Търново по проект  "Модернизация,внедряване на енергоспестяващи мерки и разширение на съществуваща учебна база на ОУ "Бачо Киро" - гр. Велико Търново " , №BG-RRP-1.007-0115 /код 98/</t>
  </si>
  <si>
    <t>Изграждане на ДГ в кв. "Картала", гр. В. Търново</t>
  </si>
  <si>
    <t>Изграждане на видеонаблюдение в Детските градини на територията на Община ВеликоТърново</t>
  </si>
  <si>
    <t>Изграждане на нова спортна площадка в СУ "Емилиян Станев", гр. В. Търново по програма за играждане и основен ремонт на спортни площадки и физкултурни салони в държавни и общински училища 2024-2027 г.</t>
  </si>
  <si>
    <t>Енергийна ефективност ОУ "П.Р.Славейков", гр. В. Търново - климатична, отоплителна и котелна инсталации</t>
  </si>
  <si>
    <t>Климатици за ОУ "П.Р.Славейков", гр. В. Търново</t>
  </si>
  <si>
    <t>Система за видеонаблюдение - ПМГ "Васил Друмев" град Велико Търново</t>
  </si>
  <si>
    <t>2 бр. Бяла дъска за вграждане на 65"' интерактивен дисплей - ОУ "Св. П.Евтимий" град Велико Търново</t>
  </si>
  <si>
    <t>Отоплитен котел и циркулационна помпа ДГ "Вяра, Надежда и Любов" село Ресен</t>
  </si>
  <si>
    <t>Автоматична машина за калцуни, ДГ "Райна Княгиня", гр. В. Търново</t>
  </si>
  <si>
    <t>Аналитична везна, ПХГ "Св. Св. Кирил и Методий", гр. В. Търново</t>
  </si>
  <si>
    <t>Инверторен климатик Gree GWH24AFE -                        СУ "Емилиян Станев" град Велико Търново</t>
  </si>
  <si>
    <t>Обучителна система - Стенд за обучение по сензори приложими в автоматизираните производства - НП "Професионално образование и обучение" - СУ "Владимир Комаров"  град Велико Търново</t>
  </si>
  <si>
    <t>Модулна система за обучение, със симулатор за недеструктивни окази и SKADA система - НП "Професионално образование и обучение"  - СУ "Владимир Комаров" град Велико Тървово</t>
  </si>
  <si>
    <t>Обучителна система - обучителен стенд индустриялен контрол - НП "Професионално образование и обучение"  - СУ "Владимир Комаров" град Велико Търново</t>
  </si>
  <si>
    <t>Климатични системи за детските градини на територията на Община ВеликоТърново</t>
  </si>
  <si>
    <t>Обновяване на детска площадка, ДГ "Пламъче", гр. Дебелец</t>
  </si>
  <si>
    <t>Билборд по проект "Модернизация,внедряване на енергоспестяващи мерки и разширение на съществуваща учебна база на ОУ "Бачо Киро" - гр. Велико Търново по проект  "Модернизация,внедряване на енергоспестяващи мерки и разширение на съществуваща учебна база на ОУ "Бачо Киро" - гр. Велико Търново " , №BG-RRP-1.007-0115 /код 98/</t>
  </si>
  <si>
    <t>Билборд по проект 
„Модернизация на образователна среда на Профилирана езикова гимназия „Проф. д-р Асен Златаров“, гр. Велико Търново, № BG-RRP-1.007-0113 /код 98/</t>
  </si>
  <si>
    <t>Климатична система Дирекция ОМДС</t>
  </si>
  <si>
    <t>Обемни букви - ОУ "П.Р.Славейков" град Велико Търново</t>
  </si>
  <si>
    <t>Комплект барабани Yamaha - СУ "Емилиян Станев" град Велико Търново</t>
  </si>
  <si>
    <t>Съдомиялна машина с дренажна помпа и автоматичен дозатор на препарат - СУ "Вела Благоева" град Велико Търново</t>
  </si>
  <si>
    <t>Отоплителен шкаф - Prenoum -2,0 M - СУ "Вела Благоева" град Велико Търново</t>
  </si>
  <si>
    <t>Работен плот с отвор Prenium - 2,0 M - СУ "Вела Благоева" град Велико Търново</t>
  </si>
  <si>
    <t>ОУ „Бачо Киро“, гр. Велико Търново - музикални инструменти</t>
  </si>
  <si>
    <t>5219 Придобиване на други ДМА</t>
  </si>
  <si>
    <t>Спортен балон към игрище на Спортно училище "Г.Живков", гр. В. Търново</t>
  </si>
  <si>
    <t>Детска млечна кухня - кухня майка - преносима компютърна конфигурация</t>
  </si>
  <si>
    <t>Център за обучения и превенция на зависимостите - преносима компютърна конфигурация</t>
  </si>
  <si>
    <t>Реконструкция на СБАЛПФЗ "Д-р Трейман" ЕООД, В. Търново - Укрепване капацитета на болничната мрежа за реакции при кризи по ОП „Региони в растеж“ по процедура № BG16RFOP001-9.001 "Мерки за справяне с пандемията"</t>
  </si>
  <si>
    <t>Детска ясла "Слънце"-климатични системи</t>
  </si>
  <si>
    <t>Детска ясла "Пролет"-климатични системи</t>
  </si>
  <si>
    <t>Детска ясла "Щастливо детство"-изграждане на нова детска площадка и осъвременяване на стари</t>
  </si>
  <si>
    <t>Детска млечна кухня - кухня майка - зеленчукорезачка</t>
  </si>
  <si>
    <t>Подмяна на наличното оборудване и обзавеждане на базата на Домашен социален патронаж - Велико Търново, филиал с. Ново село - компютърни конфигурации</t>
  </si>
  <si>
    <t>Общностен център за деца и семейства гр. Велико Търново - преносима компютърна конфигурация</t>
  </si>
  <si>
    <t>Центрове за настаняване от семеен тип за пълнолетни лица с умствена изостаналост с. Церова Кория -  4 бр. компютърни конфигурации и 1 бр. преносима компютърна конфигурация</t>
  </si>
  <si>
    <t>Дом за стари хора "Венета Ботева" гр. Велико Търново - 5 бр. компютърни системи и 5 бр. преносими компютърни конфигурации</t>
  </si>
  <si>
    <t>Дом за пълнолетни лица с умствена изостаналост с. Церова Кория - 2 бр. компютърни конфигурации и 2 бр. преносими компютърни конфигурации</t>
  </si>
  <si>
    <t xml:space="preserve">Защитени жилища за лица с умствена изостаналост I и II гр. Дебелец - 2 бр. компютърни конфигурации </t>
  </si>
  <si>
    <t xml:space="preserve">Асистентска подкрепа - 4 бр. компютърни конфигурации </t>
  </si>
  <si>
    <t xml:space="preserve">Механизъм за лична помощ - 4 бр. компютърни конфигурации </t>
  </si>
  <si>
    <t>Общностен център за деца и семейства, гр. В. Търново</t>
  </si>
  <si>
    <t>Клуб на пенсионера и инвалида, ул. "Света гора", гр. В. Търново - климатични системи</t>
  </si>
  <si>
    <t>Клуб на пенсионера и инвалида с. Леденик,с. Велчево, с. Плаково, с. Балван - климатични системи</t>
  </si>
  <si>
    <t>Център за работа с деца и младежи с. Русаля - климатични системи</t>
  </si>
  <si>
    <t xml:space="preserve">Комплекс от социални услуги за деца "Вълшебство" - климатични системи </t>
  </si>
  <si>
    <t>Комплекс от социални услуги за деца "Вълшебство" - изграждане на детски площадки и съоръжения и ограда</t>
  </si>
  <si>
    <t>Домашен социален патронаж, гр. В. Търново - климатични системи</t>
  </si>
  <si>
    <t>ЦНСТ за стари хора - климатични системи</t>
  </si>
  <si>
    <t>Закупуване на МПС за Дом за стари хора "Венета Ботева", гр. В. Търново</t>
  </si>
  <si>
    <t>Закупуване на лек автомобил за Асистентска подкрепа</t>
  </si>
  <si>
    <t>Подмяна на наличното оборудване и обзавеждане на базата на Домашен социален патронаж - Велико Търново, филиал с. Ново село - инвентар</t>
  </si>
  <si>
    <t>ЦНСТ І,ІІ,ІІІ,ІV, с. Церова Кория - изграждане на локална пречиствателна станция</t>
  </si>
  <si>
    <t>Компютри и хардуер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</si>
  <si>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Пелетни и газови котли, горелки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</si>
  <si>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Камион за Кметство Дебелец</t>
  </si>
  <si>
    <t>Товарен автомобил за Кметство Самоводене</t>
  </si>
  <si>
    <t>Високо проходим товарен автомобил за Кметство Килифарево</t>
  </si>
  <si>
    <t>Камион за Кметство Ресен</t>
  </si>
  <si>
    <t>Пикап /втора употреба/, ОП "Зелени системи"</t>
  </si>
  <si>
    <t>Сметосъбираща машина, ОП "Зелени системи"</t>
  </si>
  <si>
    <t>Професионална метачна машина, ОП "Зелени системи"</t>
  </si>
  <si>
    <t>Стопански инвентар за нуждите на Отдел "Озеленяване" на ОП "Зелени системи"</t>
  </si>
  <si>
    <t>Пароструйна машина за измиване и дезинфекция на сметосъбиращите камиони, на ОП "Зелени системи"</t>
  </si>
  <si>
    <t>Тракторна косачка, с. Момин сбор</t>
  </si>
  <si>
    <t>Бензинов храсторез, с. Велчево</t>
  </si>
  <si>
    <t>Бензинов храсторез, с. Къпиново</t>
  </si>
  <si>
    <t>Бензинов храсторез, с. Пушево</t>
  </si>
  <si>
    <t>Бензинов храсторез, с. Ветринци</t>
  </si>
  <si>
    <t>Бензинов храсторез, с. Пчелище</t>
  </si>
  <si>
    <t>Паркова и горска техника, с. Русаля / от 30% продажба на общинско имущество/</t>
  </si>
  <si>
    <t>Стопански инвентар за нуждите на Ремонтно звено на ОП "Зелени системи"</t>
  </si>
  <si>
    <t>5206 Инфраструктурни обекти</t>
  </si>
  <si>
    <t>Изграждане на паметниково пространство на ул. "Моско Москов"</t>
  </si>
  <si>
    <t>Реконструкция площадно пространство /обемни букви/, с. Хотница</t>
  </si>
  <si>
    <t>Изграждане на автобусна спирка В. Търново</t>
  </si>
  <si>
    <t>Пилон за знаме Кметство с. Момин сбор</t>
  </si>
  <si>
    <t>Изграждане на кът за отдих с беседка, с. Ресен</t>
  </si>
  <si>
    <t>Изграждане на кът за отдих с беседка, с.Хотница</t>
  </si>
  <si>
    <t>Изграждане на нова детска площадка, с. Ресен</t>
  </si>
  <si>
    <t>Изграждане на беседка до минерален извор, с. Леденик /от 30% продажба на общинско имущество/</t>
  </si>
  <si>
    <t>Изграждане на осветление на минерален извор, с. Леденик /от 30% продажба на общинско имущество/</t>
  </si>
  <si>
    <t>Изграждане на пътна връзка - улица между кв.16 и кв.604 с ОК 8101 - ОК 8100 - ОК 1905</t>
  </si>
  <si>
    <t>Бетонова площадка с ударопоглъщащо покритие в парк Картала</t>
  </si>
  <si>
    <t>Бетонова площадка с ударопоглъщащо покритие в кв. Бузлуджа, УПИ-V, кв.620</t>
  </si>
  <si>
    <t>Изграждане на беседка в кв. Бузлуджа</t>
  </si>
  <si>
    <t>Изграждане на стрийт фитнес и спортни площадки на територията на гр. В. Търново</t>
  </si>
  <si>
    <t>Изграждане на тротоари ул."Теодосий Търновски" (ВТУ), гр. Велико Търново</t>
  </si>
  <si>
    <t>Изграждане на тротоарна настилка на  ул."Ал.Бурмов", кв."Картала", гр. В. Търново</t>
  </si>
  <si>
    <t>Изграждане на тротоарна настилка на  ул."В.Априлов", кв."Картала", гр. В. Търново</t>
  </si>
  <si>
    <t>Изграждане на тротоарна настилка на ул."К.Зидаров", кв."Картала", гр. В. Търново</t>
  </si>
  <si>
    <t>Изграждане на тротоарна настилка на ул.П.Тодоров", кв."Картала", гр. В. Търново</t>
  </si>
  <si>
    <t>Реконструкция на ул."Панайот Волов", гр.Велико Търново</t>
  </si>
  <si>
    <t>Изграждане на спортна площадка, с. Самоводене</t>
  </si>
  <si>
    <t>Изграждане на улична и тротоарна настилка на ул."Козлодуй", гр.В.Търново</t>
  </si>
  <si>
    <t xml:space="preserve">Изграждане на улично осветление на ул. "Ален Мак" </t>
  </si>
  <si>
    <t>Изграждане на художествено осветление на паметника на Христо Ботев, гр. Велико Търново</t>
  </si>
  <si>
    <t>Изграждане на улично осветление в с. Присово</t>
  </si>
  <si>
    <t>Изграждане на поливна система на кръгово кръстовище на бул. "България"</t>
  </si>
  <si>
    <t>Проектиране на водопровод и изграждане на ВиК
мрежа на с. Беляковец, общ. В. Търново – Фаза 1</t>
  </si>
  <si>
    <t>Строителство и реконструкция на ВиК инфраструктура в гр. Велико Търново по подобекти: Подобект 1: "Строителство и реконструкция на канализационен колектор, напорен тръбопровод по ул. Опълченска, гр. Велико Търново" /РМС №711/30.09.2022 г./</t>
  </si>
  <si>
    <t>Инженерно -геоложко проучване и инвестиционен проект на обект :"Укрепване на свлачище №VTR04.20242.07 на път VTR1010 /І-5/ о.п. Дебелец - жп гара Дебелец - В. Търново, кв. "Чолаковци" - В. Търново, ул. "Сан Стефано" /GAB3110/"</t>
  </si>
  <si>
    <t>Инженерно -геоложко проучване и инвестиционен проект на обект :"Укрепване на Свлачище VTR04.10447.02.01, ул. "Опълченска" /в района на Радиозавода/, гр. В. Търново"</t>
  </si>
  <si>
    <t>Инженерно -геоложко проучване и инвестиционен проект на обект :"Укрепване на Свлачище VTR04.10447.02.02, ул. "Опълченска" /в района на Радиозавода/, гр. В. Търново"</t>
  </si>
  <si>
    <t>Доизграждане на улични участъци в кв. Картала, гр. В . Търново /доизграждане на участък от ул. Александър Бурмов от ОК 2374 а до ОК2475 и изграждане на нов уличен участък от ОК2524 до ОК2903 м/у ул. А. Бурмов и ул. Беляковско шосе/ -  ПМС 376/05.11.21 г.</t>
  </si>
  <si>
    <t>Изграждане на улична и тротоарна настилка, осветление, водопровод, канализация и подземни тръбни мрежи на улици "Козлодуй, "Димитър Рашев", "Иван Хаджидимитров", "Димитър Благоев", "Народни будители", гр. В. Търново по ПМС 360/10.12.2020 г., писмо №ФО-70/17.12.2020 г. на МФ</t>
  </si>
  <si>
    <t>Изграждане на комуникации и техническа инфраструктура - ОК 8000 - ОК 8006, поземлен имот 10447.513.453 по КККР  на гр.Велико Търново, с цел обслужване на нуждите на сградите намиращи се в ПИ 10447.513.298 и ПИ 10447.513.299 по КККР на гр.В.Търново - Старо военно училище</t>
  </si>
  <si>
    <t>Укрепване на подпорни стени при западните граници на УПИ XXII и УПИ IX, кв. 28 по регулационния план на гр. Велико Търново - корекция по чл. 154 от ЗУТ</t>
  </si>
  <si>
    <t>Изграждане на улица С.О.Т. 280-279-327 и О.Т. 279-335, с. Шемшево</t>
  </si>
  <si>
    <t>Изграждане на отводнителна система на улица в с. Беляковец</t>
  </si>
  <si>
    <t>Изграждане на подземна тръбна мрежа, гр. В. Търново</t>
  </si>
  <si>
    <t>Мостови съоръжения над р. Янтра по проект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96/, в т.ч.: Мостово съоръжение над р. Янтра км.1+400 -   224 629 лв., Мостово съоръжение над р. Янтра км.2+810 -   825 142 лв.</t>
  </si>
  <si>
    <t>Изместване на кабелни линии и трафопост "Ледена пързалка", гр. В. Търново</t>
  </si>
  <si>
    <t>"Оркестрина" парк "Дружба"</t>
  </si>
  <si>
    <t>Разширение на Гробищен парк - гр. Велико Търново</t>
  </si>
  <si>
    <t>Изграждане на клетка №2 от РСУО - регион Велико Търново</t>
  </si>
  <si>
    <t>Компютри за нуждите на дирекция КТМД</t>
  </si>
  <si>
    <t>Скенер за нуждите на ХГ "Борис Денев"</t>
  </si>
  <si>
    <t>Компютърна техника за нуждите на РБ "П. Р. Славейков"</t>
  </si>
  <si>
    <t>Лаптоп ACER Swift SFG14-71-72-TJ  - проект:"Mobile Low-cost digitizing ofvintage films-MobiReel"- договор№ 2022-1BG01-KA220 VET-000087461 /код96/</t>
  </si>
  <si>
    <t>Графични станции за нуждите на ОП "Общинско кабелно радио Велико Търново"</t>
  </si>
  <si>
    <t>Компютърна техника за нуждите на ДКС "В. Левски"</t>
  </si>
  <si>
    <t>Киоск устройство за ММПЦ</t>
  </si>
  <si>
    <t>Компютърна конфигурация за нуждите на РИМ В. Търново</t>
  </si>
  <si>
    <t>Климатична техника РИМ В. Търново</t>
  </si>
  <si>
    <t>Климатична техника БИЦ "Славейче", РБ "П.Р.Славейков", гр. В. Търново</t>
  </si>
  <si>
    <t>Микрофон и дисплей, РБ "П.Р.Славейков", гр. В. Търново</t>
  </si>
  <si>
    <t>Система за озвучаване, ХГ "Б.Денев", гр. В. Търново</t>
  </si>
  <si>
    <t>Климатични системи за нуждите на Дирекция КТМД</t>
  </si>
  <si>
    <t>Климатична система за нуждите на ОП "Общинско кабелно радио Велико Търново"</t>
  </si>
  <si>
    <t>Подопочистващи машини за нуждите на ДКС "В. Левски"</t>
  </si>
  <si>
    <t>Климатици за нуждите на ДКС "В. Левски"</t>
  </si>
  <si>
    <t>Електромобил, пътнически, с 14 седящи места и възможност за трансформация на 2 – 4 места за инвалидни колички, преодоляващ до 13% наклон, РИМ В. Търново</t>
  </si>
  <si>
    <t>Автомобил, Дирекция КТМД</t>
  </si>
  <si>
    <t>Автомобил РИМ В. Търново</t>
  </si>
  <si>
    <t>Фотоапарат и микроскоп РИМ В. Търново</t>
  </si>
  <si>
    <t>Изграждане на автоматизирана подземна напоителна система на стадион "Арена", гр. Килифарево</t>
  </si>
  <si>
    <t>Изграждане на автоматизирана подземна напоителна система на стадион с. Леденик</t>
  </si>
  <si>
    <t>Изграждане на футболен терен с естествена настилка и ограда в УПИ ІХ, кв. 28, гр. Велико Търново</t>
  </si>
  <si>
    <t>Откупки на картини и скулптури за обогатяване на фонда на ХГ „Борис Денев“ с художествени произведения – общинска собственост, Дирекция КТМД</t>
  </si>
  <si>
    <t>GPS и цифрови карти за ОП "Горско стопанство"</t>
  </si>
  <si>
    <t>Климатик за Общински приют за безстопанствени кучета, гр. В. Търново</t>
  </si>
  <si>
    <t>Бензинов генератор за ток за Общински приют за безстопанствени кучета, гр. В. Търново</t>
  </si>
  <si>
    <t>Изграждане на стоманен навес и техническо помещение - контейнер за обслужване на автобуси и електробуси към буферен паркинг "Сержанско училище", УПИ ХХ, кв.563, индефикатор 10447.506.333 гр.Велико Търново</t>
  </si>
  <si>
    <t>Климатици, Младежки дом</t>
  </si>
  <si>
    <t>Климатици, ОП "Горско стопанство"</t>
  </si>
  <si>
    <t>Автомобил за ОП "Горско стопанство"</t>
  </si>
  <si>
    <t>Изграждане на информационни табла на спирки на обществения транспорт</t>
  </si>
  <si>
    <t>Изграждане на буферен паркинг "Сержантско училище" по проект "Интегриран градски транспорт на гр. Велико Търново</t>
  </si>
  <si>
    <t>Изграждане на паркинг на територията на Старо военно училище</t>
  </si>
  <si>
    <t xml:space="preserve">Изграждане на трафопост за захранване на буферен паркинг "Френхисар" </t>
  </si>
  <si>
    <t>5300  НМДА  Придобиване на НМДА</t>
  </si>
  <si>
    <t>5301- Придобиване на програмни продукти и лицензи за програмни продукти</t>
  </si>
  <si>
    <t>Придобиване на лиценз за софтуер ABBYY FineReader PDF Corporate за нуждите на ВТОбС</t>
  </si>
  <si>
    <t>Мобилно приложение за комуникация на граждани с Великотърновски общински съвет</t>
  </si>
  <si>
    <t>Нов официален интернет портал на Община Велико Търново</t>
  </si>
  <si>
    <t>Лиценз за ПП Education eLearning - НП "Професионално образование и обучение"-                  СУ "Владимир Комаров" град Велико Търново</t>
  </si>
  <si>
    <t>Дневен център за деца и младежи с увреждания "Дъга" - програмен продукт</t>
  </si>
  <si>
    <t>Функция 07 Почивно дело, култура, религиоз. Дейности</t>
  </si>
  <si>
    <t>Софтуер за нуждите на РБ "П. Р. Славейков"</t>
  </si>
  <si>
    <t>Софтуер MS Office-2021 - проект:"Mobile Low-cost digitizing ofvintage films-MobiReel"- договор№ 2022-1BG01-KA220 VET-000087461 /код 96/</t>
  </si>
  <si>
    <t>Надграждане на функционалности за реализиран софтуер за продажби на входни такси към РИМ В. Търново</t>
  </si>
  <si>
    <t>Аудио гид система за индивидуални посетители на музейни обекти към РИМ В. Търново</t>
  </si>
  <si>
    <t>Оптимизиране на работни процеси за платформа FairDeal</t>
  </si>
  <si>
    <t>Лиценз за ПП Бизнес Навигатор за ОП "Горско стопанство"</t>
  </si>
  <si>
    <t>5400 ПРИДОБИВАНЕ НА ЗЕМЯ</t>
  </si>
  <si>
    <t>Отчуждаване на части от недвижими имоти частна собственост за прилагане на линейна инфраструктура и за други общински нужди</t>
  </si>
  <si>
    <t>Отчуждаване на части от недвижими имоти частна собственост за разширение на Депо за строителни отпадъци, с. Леденик</t>
  </si>
  <si>
    <t>Отчуждаване на части от недвижими имоти частна собственост за гробищни паркове</t>
  </si>
  <si>
    <t>Изграждане на детска площадка с обособени две зони и оформяне на парково пространство в гр. Килифарево</t>
  </si>
  <si>
    <t>ВЕНЦИСЛАВ СПИРДОНОВ</t>
  </si>
  <si>
    <t>ПРЕДСЕДАТЕЛ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</si>
</sst>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Hebar"/>
      <charset val="204"/>
    </font>
    <font>
      <sz val="11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0" fillId="0" borderId="0"/>
    <xf numFmtId="0" fontId="4" fillId="0" borderId="0"/>
    <xf numFmtId="0" fontId="4" fillId="0" borderId="0"/>
  </cellStyleXfs>
  <cellXfs count="49">
    <xf numFmtId="0" fontId="0" fillId="0" borderId="0" xfId="0"/>
    <xf numFmtId="0" fontId="5" fillId="0" borderId="0" xfId="6" applyFont="1" applyFill="1" applyBorder="1" applyAlignment="1">
      <alignment wrapText="1"/>
    </xf>
    <xf numFmtId="0" fontId="5" fillId="0" borderId="0" xfId="7" applyFont="1" applyFill="1" applyAlignment="1"/>
    <xf numFmtId="0" fontId="5" fillId="0" borderId="0" xfId="7" applyFont="1" applyFill="1" applyAlignment="1">
      <alignment wrapText="1"/>
    </xf>
    <xf numFmtId="0" fontId="5" fillId="0" borderId="0" xfId="7" applyFont="1" applyFill="1"/>
    <xf numFmtId="0" fontId="3" fillId="0" borderId="0" xfId="7" applyFont="1" applyFill="1" applyAlignment="1">
      <alignment horizontal="right"/>
    </xf>
    <xf numFmtId="0" fontId="5" fillId="0" borderId="0" xfId="7" applyFont="1" applyFill="1" applyBorder="1" applyAlignment="1">
      <alignment wrapText="1"/>
    </xf>
    <xf numFmtId="0" fontId="5" fillId="0" borderId="0" xfId="7" applyFont="1" applyFill="1" applyBorder="1"/>
    <xf numFmtId="0" fontId="8" fillId="0" borderId="0" xfId="7" applyFont="1" applyFill="1" applyBorder="1"/>
    <xf numFmtId="0" fontId="3" fillId="0" borderId="0" xfId="7" applyFont="1" applyFill="1" applyBorder="1" applyAlignment="1">
      <alignment horizontal="centerContinuous"/>
    </xf>
    <xf numFmtId="0" fontId="3" fillId="0" borderId="0" xfId="7" applyFont="1" applyFill="1"/>
    <xf numFmtId="0" fontId="3" fillId="0" borderId="0" xfId="7" applyNumberFormat="1" applyFont="1" applyFill="1" applyBorder="1" applyAlignment="1">
      <alignment horizontal="centerContinuous"/>
    </xf>
    <xf numFmtId="0" fontId="3" fillId="0" borderId="0" xfId="7" applyNumberFormat="1" applyFont="1" applyFill="1" applyBorder="1" applyAlignment="1">
      <alignment horizontal="left"/>
    </xf>
    <xf numFmtId="0" fontId="3" fillId="0" borderId="0" xfId="7" applyFont="1" applyFill="1" applyBorder="1" applyAlignment="1">
      <alignment horizontal="center"/>
    </xf>
    <xf numFmtId="0" fontId="3" fillId="0" borderId="0" xfId="7" applyFont="1" applyFill="1" applyBorder="1" applyAlignment="1"/>
    <xf numFmtId="0" fontId="3" fillId="0" borderId="0" xfId="7" applyFont="1" applyFill="1" applyBorder="1" applyAlignment="1">
      <alignment horizontal="right"/>
    </xf>
    <xf numFmtId="3" fontId="3" fillId="0" borderId="1" xfId="5" applyNumberFormat="1" applyFont="1" applyFill="1" applyBorder="1" applyAlignment="1">
      <alignment horizontal="center" vertical="center"/>
    </xf>
    <xf numFmtId="3" fontId="3" fillId="0" borderId="1" xfId="7" applyNumberFormat="1" applyFont="1" applyFill="1" applyBorder="1" applyAlignment="1">
      <alignment horizontal="center" wrapText="1"/>
    </xf>
    <xf numFmtId="3" fontId="3" fillId="0" borderId="2" xfId="5" applyNumberFormat="1" applyFont="1" applyFill="1" applyBorder="1" applyAlignment="1">
      <alignment horizontal="center" vertical="center"/>
    </xf>
    <xf numFmtId="3" fontId="3" fillId="0" borderId="2" xfId="7" applyNumberFormat="1" applyFont="1" applyFill="1" applyBorder="1" applyAlignment="1">
      <alignment horizontal="center" wrapText="1"/>
    </xf>
    <xf numFmtId="3" fontId="3" fillId="0" borderId="2" xfId="6" applyNumberFormat="1" applyFont="1" applyFill="1" applyBorder="1" applyAlignment="1">
      <alignment horizontal="center" wrapText="1"/>
    </xf>
    <xf numFmtId="3" fontId="3" fillId="0" borderId="2" xfId="6" applyNumberFormat="1" applyFont="1" applyFill="1" applyBorder="1"/>
    <xf numFmtId="0" fontId="3" fillId="0" borderId="0" xfId="7" applyFont="1" applyFill="1" applyBorder="1"/>
    <xf numFmtId="3" fontId="3" fillId="0" borderId="1" xfId="6" applyNumberFormat="1" applyFont="1" applyFill="1" applyBorder="1" applyAlignment="1">
      <alignment wrapText="1"/>
    </xf>
    <xf numFmtId="3" fontId="3" fillId="0" borderId="1" xfId="6" applyNumberFormat="1" applyFont="1" applyFill="1" applyBorder="1"/>
    <xf numFmtId="3" fontId="3" fillId="0" borderId="1" xfId="6" applyNumberFormat="1" applyFont="1" applyFill="1" applyBorder="1" applyAlignment="1"/>
    <xf numFmtId="3" fontId="5" fillId="0" borderId="1" xfId="7" applyNumberFormat="1" applyFont="1" applyFill="1" applyBorder="1" applyAlignment="1">
      <alignment wrapText="1"/>
    </xf>
    <xf numFmtId="3" fontId="5" fillId="0" borderId="1" xfId="6" applyNumberFormat="1" applyFont="1" applyFill="1" applyBorder="1" applyAlignment="1"/>
    <xf numFmtId="3" fontId="3" fillId="0" borderId="1" xfId="7" applyNumberFormat="1" applyFont="1" applyFill="1" applyBorder="1" applyAlignment="1">
      <alignment wrapText="1"/>
    </xf>
    <xf numFmtId="3" fontId="5" fillId="0" borderId="1" xfId="8" applyNumberFormat="1" applyFont="1" applyFill="1" applyBorder="1" applyAlignment="1">
      <alignment vertical="center" wrapText="1"/>
    </xf>
    <xf numFmtId="3" fontId="5" fillId="0" borderId="1" xfId="6" applyNumberFormat="1" applyFont="1" applyFill="1" applyBorder="1"/>
    <xf numFmtId="3" fontId="5" fillId="0" borderId="1" xfId="6" applyNumberFormat="1" applyFont="1" applyFill="1" applyBorder="1" applyAlignment="1">
      <alignment wrapText="1"/>
    </xf>
    <xf numFmtId="3" fontId="5" fillId="0" borderId="1" xfId="5" applyNumberFormat="1" applyFont="1" applyFill="1" applyBorder="1" applyAlignment="1">
      <alignment horizontal="left" wrapText="1"/>
    </xf>
    <xf numFmtId="3" fontId="5" fillId="0" borderId="1" xfId="5" applyNumberFormat="1" applyFont="1" applyFill="1" applyBorder="1" applyAlignment="1">
      <alignment wrapText="1"/>
    </xf>
    <xf numFmtId="0" fontId="5" fillId="0" borderId="1" xfId="5" applyFont="1" applyFill="1" applyBorder="1" applyAlignment="1">
      <alignment wrapText="1"/>
    </xf>
    <xf numFmtId="3" fontId="5" fillId="0" borderId="1" xfId="6" applyNumberFormat="1" applyFont="1" applyFill="1" applyBorder="1" applyAlignment="1">
      <alignment horizontal="right"/>
    </xf>
    <xf numFmtId="3" fontId="5" fillId="0" borderId="1" xfId="9" applyNumberFormat="1" applyFont="1" applyFill="1" applyBorder="1" applyAlignment="1">
      <alignment wrapText="1"/>
    </xf>
    <xf numFmtId="3" fontId="5" fillId="0" borderId="3" xfId="9" applyNumberFormat="1" applyFont="1" applyFill="1" applyBorder="1" applyAlignment="1">
      <alignment vertical="top" wrapText="1"/>
    </xf>
    <xf numFmtId="3" fontId="5" fillId="0" borderId="1" xfId="6" applyNumberFormat="1" applyFont="1" applyFill="1" applyBorder="1" applyAlignment="1">
      <alignment horizontal="left" wrapText="1"/>
    </xf>
    <xf numFmtId="9" fontId="5" fillId="0" borderId="1" xfId="1" applyFont="1" applyFill="1" applyBorder="1" applyAlignment="1">
      <alignment wrapText="1"/>
    </xf>
    <xf numFmtId="9" fontId="5" fillId="0" borderId="0" xfId="1" applyFont="1" applyFill="1" applyBorder="1"/>
    <xf numFmtId="9" fontId="5" fillId="0" borderId="0" xfId="1" applyFont="1" applyFill="1"/>
    <xf numFmtId="3" fontId="3" fillId="0" borderId="1" xfId="5" applyNumberFormat="1" applyFont="1" applyFill="1" applyBorder="1" applyAlignment="1">
      <alignment wrapText="1"/>
    </xf>
    <xf numFmtId="0" fontId="3" fillId="0" borderId="0" xfId="9" applyFont="1" applyFill="1"/>
    <xf numFmtId="0" fontId="6" fillId="0" borderId="0" xfId="9" applyFont="1" applyFill="1"/>
    <xf numFmtId="0" fontId="5" fillId="0" borderId="0" xfId="8" applyFont="1" applyFill="1" applyBorder="1" applyAlignment="1">
      <alignment vertical="center" wrapText="1"/>
    </xf>
    <xf numFmtId="0" fontId="5" fillId="0" borderId="0" xfId="10" applyFont="1" applyFill="1" applyAlignment="1"/>
    <xf numFmtId="0" fontId="3" fillId="0" borderId="0" xfId="10" applyFont="1" applyFill="1" applyBorder="1" applyAlignment="1"/>
    <xf numFmtId="0" fontId="6" fillId="0" borderId="0" xfId="7" applyFont="1" applyFill="1" applyAlignment="1"/>
  </cellXfs>
  <cellStyles count="12">
    <cellStyle name="Normal_EBK_PROJECT_2001-last" xfId="3"/>
    <cellStyle name="Normal_Sheet1" xfId="8"/>
    <cellStyle name="Нормален" xfId="0" builtinId="0"/>
    <cellStyle name="Нормален 2" xfId="5"/>
    <cellStyle name="Нормален 3" xfId="9"/>
    <cellStyle name="Нормален 3 2" xfId="10"/>
    <cellStyle name="Нормален 4" xfId="2"/>
    <cellStyle name="Нормален 5 2" xfId="11"/>
    <cellStyle name="Нормален 7 2" xfId="4"/>
    <cellStyle name="Нормален_ИП-2011г-начална 2" xfId="7"/>
    <cellStyle name="Нормален_Лист1 2" xfId="6"/>
    <cellStyle name="Процент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9\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9\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Sesija%20BUDGET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IR375"/>
  <sheetViews>
    <sheetView tabSelected="1" view="pageBreakPreview" zoomScale="60" zoomScaleNormal="100" workbookViewId="0">
      <pane ySplit="7" topLeftCell="A274" activePane="bottomLeft" state="frozen"/>
      <selection activeCell="H268" sqref="H268"/>
      <selection pane="bottomLeft" activeCell="A375" sqref="A375"/>
    </sheetView>
  </sheetViews>
  <sheetFormatPr defaultColWidth="29.28515625" defaultRowHeight="15.75"/>
  <cols>
    <col min="1" max="1" width="51.140625" style="3" customWidth="1"/>
    <col min="2" max="4" width="12.5703125" style="4" customWidth="1"/>
    <col min="5" max="7" width="15.5703125" style="4" customWidth="1"/>
    <col min="8" max="10" width="17.7109375" style="4" customWidth="1"/>
    <col min="11" max="13" width="12" style="4" customWidth="1"/>
    <col min="14" max="16" width="14.7109375" style="4" customWidth="1"/>
    <col min="17" max="19" width="10.85546875" style="4" customWidth="1"/>
    <col min="20" max="22" width="16.28515625" style="4" customWidth="1"/>
    <col min="23" max="28" width="12.7109375" style="4" customWidth="1"/>
    <col min="29" max="162" width="29.28515625" style="4" customWidth="1"/>
    <col min="163" max="163" width="42.42578125" style="4" customWidth="1"/>
    <col min="164" max="166" width="12.42578125" style="4" customWidth="1"/>
    <col min="167" max="169" width="10.85546875" style="4" customWidth="1"/>
    <col min="170" max="172" width="14.5703125" style="4" bestFit="1" customWidth="1"/>
    <col min="173" max="175" width="11" style="4" customWidth="1"/>
    <col min="176" max="178" width="14.5703125" style="4" customWidth="1"/>
    <col min="179" max="181" width="15.28515625" style="4" customWidth="1"/>
    <col min="182" max="182" width="15.5703125" style="4" customWidth="1"/>
    <col min="183" max="183" width="44.5703125" style="4" customWidth="1"/>
    <col min="184" max="184" width="13.85546875" style="4" customWidth="1"/>
    <col min="185" max="185" width="10.85546875" style="4" customWidth="1"/>
    <col min="186" max="186" width="14.5703125" style="4" customWidth="1"/>
    <col min="187" max="187" width="11" style="4" customWidth="1"/>
    <col min="188" max="188" width="10.85546875" style="4" customWidth="1"/>
    <col min="189" max="189" width="14.5703125" style="4" customWidth="1"/>
    <col min="190" max="191" width="15.5703125" style="4" customWidth="1"/>
    <col min="192" max="192" width="17.7109375" style="4" customWidth="1"/>
    <col min="193" max="16384" width="29.28515625" style="4"/>
  </cols>
  <sheetData>
    <row r="1" spans="1:249">
      <c r="A1" s="1"/>
      <c r="Z1" s="5"/>
      <c r="AA1" s="5"/>
      <c r="AB1" s="5" t="s">
        <v>2</v>
      </c>
    </row>
    <row r="2" spans="1:249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  <c r="U2" s="8"/>
      <c r="V2" s="8"/>
      <c r="W2" s="8"/>
      <c r="X2" s="8"/>
      <c r="Y2" s="8"/>
    </row>
    <row r="3" spans="1:249">
      <c r="A3" s="9" t="s">
        <v>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</row>
    <row r="4" spans="1:249">
      <c r="A4" s="11">
        <v>2024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</row>
    <row r="5" spans="1:249">
      <c r="A5" s="12"/>
      <c r="B5" s="9"/>
      <c r="C5" s="9"/>
      <c r="D5" s="9"/>
      <c r="E5" s="13"/>
      <c r="F5" s="13"/>
      <c r="G5" s="13"/>
      <c r="H5" s="14"/>
      <c r="I5" s="14"/>
      <c r="J5" s="14"/>
      <c r="K5" s="9"/>
      <c r="L5" s="9"/>
      <c r="M5" s="9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9"/>
      <c r="AA5" s="9"/>
      <c r="AB5" s="9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</row>
    <row r="6" spans="1:249" ht="63">
      <c r="A6" s="16" t="s">
        <v>4</v>
      </c>
      <c r="B6" s="17" t="s">
        <v>5</v>
      </c>
      <c r="C6" s="17" t="s">
        <v>5</v>
      </c>
      <c r="D6" s="17" t="s">
        <v>5</v>
      </c>
      <c r="E6" s="17" t="s">
        <v>6</v>
      </c>
      <c r="F6" s="17" t="s">
        <v>6</v>
      </c>
      <c r="G6" s="17" t="s">
        <v>6</v>
      </c>
      <c r="H6" s="17" t="s">
        <v>7</v>
      </c>
      <c r="I6" s="17" t="s">
        <v>7</v>
      </c>
      <c r="J6" s="17" t="s">
        <v>7</v>
      </c>
      <c r="K6" s="17" t="s">
        <v>8</v>
      </c>
      <c r="L6" s="17" t="s">
        <v>8</v>
      </c>
      <c r="M6" s="17" t="s">
        <v>8</v>
      </c>
      <c r="N6" s="17" t="s">
        <v>9</v>
      </c>
      <c r="O6" s="17" t="s">
        <v>9</v>
      </c>
      <c r="P6" s="17" t="s">
        <v>9</v>
      </c>
      <c r="Q6" s="17" t="s">
        <v>10</v>
      </c>
      <c r="R6" s="17" t="s">
        <v>10</v>
      </c>
      <c r="S6" s="17" t="s">
        <v>10</v>
      </c>
      <c r="T6" s="17" t="s">
        <v>11</v>
      </c>
      <c r="U6" s="17" t="s">
        <v>11</v>
      </c>
      <c r="V6" s="17" t="s">
        <v>11</v>
      </c>
      <c r="W6" s="17" t="s">
        <v>12</v>
      </c>
      <c r="X6" s="17" t="s">
        <v>12</v>
      </c>
      <c r="Y6" s="17" t="s">
        <v>12</v>
      </c>
      <c r="Z6" s="17" t="s">
        <v>13</v>
      </c>
      <c r="AA6" s="17" t="s">
        <v>13</v>
      </c>
      <c r="AB6" s="17" t="s">
        <v>13</v>
      </c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</row>
    <row r="7" spans="1:249">
      <c r="A7" s="18"/>
      <c r="B7" s="19" t="s">
        <v>14</v>
      </c>
      <c r="C7" s="19" t="s">
        <v>15</v>
      </c>
      <c r="D7" s="19" t="s">
        <v>16</v>
      </c>
      <c r="E7" s="19" t="s">
        <v>14</v>
      </c>
      <c r="F7" s="19" t="s">
        <v>15</v>
      </c>
      <c r="G7" s="19" t="s">
        <v>16</v>
      </c>
      <c r="H7" s="19" t="s">
        <v>14</v>
      </c>
      <c r="I7" s="19" t="s">
        <v>15</v>
      </c>
      <c r="J7" s="19" t="s">
        <v>16</v>
      </c>
      <c r="K7" s="19" t="s">
        <v>14</v>
      </c>
      <c r="L7" s="19" t="s">
        <v>15</v>
      </c>
      <c r="M7" s="19" t="s">
        <v>16</v>
      </c>
      <c r="N7" s="19" t="s">
        <v>14</v>
      </c>
      <c r="O7" s="19" t="s">
        <v>15</v>
      </c>
      <c r="P7" s="19" t="s">
        <v>16</v>
      </c>
      <c r="Q7" s="19" t="s">
        <v>14</v>
      </c>
      <c r="R7" s="19" t="s">
        <v>15</v>
      </c>
      <c r="S7" s="19" t="s">
        <v>16</v>
      </c>
      <c r="T7" s="19" t="s">
        <v>14</v>
      </c>
      <c r="U7" s="19" t="s">
        <v>15</v>
      </c>
      <c r="V7" s="19" t="s">
        <v>16</v>
      </c>
      <c r="W7" s="19" t="s">
        <v>14</v>
      </c>
      <c r="X7" s="19" t="s">
        <v>15</v>
      </c>
      <c r="Y7" s="19" t="s">
        <v>16</v>
      </c>
      <c r="Z7" s="19" t="s">
        <v>14</v>
      </c>
      <c r="AA7" s="19" t="s">
        <v>15</v>
      </c>
      <c r="AB7" s="19" t="s">
        <v>16</v>
      </c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</row>
    <row r="8" spans="1:249">
      <c r="A8" s="20" t="s">
        <v>1</v>
      </c>
      <c r="B8" s="21">
        <f t="shared" ref="B8:D83" si="0">E8+H8+K8+N8+Q8+T8+W8+Z8</f>
        <v>92123573</v>
      </c>
      <c r="C8" s="21">
        <f t="shared" si="0"/>
        <v>93415606</v>
      </c>
      <c r="D8" s="21">
        <f t="shared" si="0"/>
        <v>1292033</v>
      </c>
      <c r="E8" s="21">
        <f>SUM(E9,E108,E333,E355)</f>
        <v>4128600</v>
      </c>
      <c r="F8" s="21">
        <f>SUM(F9,F108,F333,F355)</f>
        <v>4128600</v>
      </c>
      <c r="G8" s="21">
        <f t="shared" ref="G8:G83" si="1">F8-E8</f>
        <v>0</v>
      </c>
      <c r="H8" s="21">
        <f>SUM(H9,H108,H333,H355)</f>
        <v>406823</v>
      </c>
      <c r="I8" s="21">
        <f>SUM(I9,I108,I333,I355)</f>
        <v>406823</v>
      </c>
      <c r="J8" s="21">
        <f t="shared" ref="J8:J83" si="2">I8-H8</f>
        <v>0</v>
      </c>
      <c r="K8" s="21">
        <f>SUM(K9,K108,K333,K355)</f>
        <v>6804899</v>
      </c>
      <c r="L8" s="21">
        <f>SUM(L9,L108,L333,L355)</f>
        <v>7729022</v>
      </c>
      <c r="M8" s="21">
        <f t="shared" ref="M8:M83" si="3">L8-K8</f>
        <v>924123</v>
      </c>
      <c r="N8" s="21">
        <f>SUM(N9,N108,N333,N355)</f>
        <v>2988994</v>
      </c>
      <c r="O8" s="21">
        <f>SUM(O9,O108,O333,O355)</f>
        <v>2988994</v>
      </c>
      <c r="P8" s="21">
        <f t="shared" ref="P8:P83" si="4">O8-N8</f>
        <v>0</v>
      </c>
      <c r="Q8" s="21">
        <f>SUM(Q9,Q108,Q333,Q355)</f>
        <v>2183522</v>
      </c>
      <c r="R8" s="21">
        <f>SUM(R9,R108,R333,R355)</f>
        <v>2187012</v>
      </c>
      <c r="S8" s="21">
        <f t="shared" ref="S8:S83" si="5">R8-Q8</f>
        <v>3490</v>
      </c>
      <c r="T8" s="21">
        <f>SUM(T9,T108,T333,T355)</f>
        <v>7015456</v>
      </c>
      <c r="U8" s="21">
        <f>SUM(U9,U108,U333,U355)</f>
        <v>7015456</v>
      </c>
      <c r="V8" s="21">
        <f t="shared" ref="V8:V83" si="6">U8-T8</f>
        <v>0</v>
      </c>
      <c r="W8" s="21">
        <f>SUM(W9,W108,W333,W355)</f>
        <v>3788710</v>
      </c>
      <c r="X8" s="21">
        <f>SUM(X9,X108,X333,X355)</f>
        <v>5285559</v>
      </c>
      <c r="Y8" s="21">
        <f t="shared" ref="Y8:Y83" si="7">X8-W8</f>
        <v>1496849</v>
      </c>
      <c r="Z8" s="21">
        <f>SUM(Z9,Z108,Z333,Z355)</f>
        <v>64806569</v>
      </c>
      <c r="AA8" s="21">
        <f>SUM(AA9,AA108,AA333,AA355)</f>
        <v>63674140</v>
      </c>
      <c r="AB8" s="21">
        <f t="shared" ref="AB8:AB83" si="8">AA8-Z8</f>
        <v>-1132429</v>
      </c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</row>
    <row r="9" spans="1:249">
      <c r="A9" s="23" t="s">
        <v>17</v>
      </c>
      <c r="B9" s="24">
        <f t="shared" si="0"/>
        <v>56858277</v>
      </c>
      <c r="C9" s="24">
        <f t="shared" si="0"/>
        <v>58114910</v>
      </c>
      <c r="D9" s="24">
        <f t="shared" si="0"/>
        <v>1256633</v>
      </c>
      <c r="E9" s="24">
        <f>SUM(E10,E21,E33,E54,E87,E97,E46,E63)</f>
        <v>3078829</v>
      </c>
      <c r="F9" s="24">
        <f>SUM(F10,F21,F33,F54,F87,F97,F46,F63)</f>
        <v>3078829</v>
      </c>
      <c r="G9" s="24">
        <f t="shared" si="1"/>
        <v>0</v>
      </c>
      <c r="H9" s="24">
        <f>SUM(H10,H21,H33,H54,H87,H97,H46,H63)</f>
        <v>154723</v>
      </c>
      <c r="I9" s="24">
        <f>SUM(I10,I21,I33,I54,I87,I97,I46,I63)</f>
        <v>154723</v>
      </c>
      <c r="J9" s="24">
        <f t="shared" si="2"/>
        <v>0</v>
      </c>
      <c r="K9" s="24">
        <f>SUM(K10,K21,K33,K54,K87,K97,K46,K63)</f>
        <v>2195812</v>
      </c>
      <c r="L9" s="24">
        <f>SUM(L10,L21,L33,L54,L87,L97,L46,L63)</f>
        <v>2869025</v>
      </c>
      <c r="M9" s="24">
        <f t="shared" si="3"/>
        <v>673213</v>
      </c>
      <c r="N9" s="24">
        <f>SUM(N10,N21,N33,N54,N87,N97,N46,N63)</f>
        <v>2749465</v>
      </c>
      <c r="O9" s="24">
        <f>SUM(O10,O21,O33,O54,O87,O97,O46,O63)</f>
        <v>2749465</v>
      </c>
      <c r="P9" s="24">
        <f t="shared" si="4"/>
        <v>0</v>
      </c>
      <c r="Q9" s="24">
        <f>SUM(Q10,Q21,Q33,Q54,Q87,Q97,Q46,Q63)</f>
        <v>1223031</v>
      </c>
      <c r="R9" s="24">
        <f>SUM(R10,R21,R33,R54,R87,R97,R46,R63)</f>
        <v>1223031</v>
      </c>
      <c r="S9" s="24">
        <f t="shared" si="5"/>
        <v>0</v>
      </c>
      <c r="T9" s="24">
        <f>SUM(T10,T21,T33,T54,T87,T97,T46,T63)</f>
        <v>2627483</v>
      </c>
      <c r="U9" s="24">
        <f>SUM(U10,U21,U33,U54,U87,U97,U46,U63)</f>
        <v>2627483</v>
      </c>
      <c r="V9" s="24">
        <f t="shared" si="6"/>
        <v>0</v>
      </c>
      <c r="W9" s="24">
        <f>SUM(W10,W21,W33,W54,W87,W97,W46,W63)</f>
        <v>129477</v>
      </c>
      <c r="X9" s="24">
        <f>SUM(X10,X21,X33,X54,X87,X97,X46,X63)</f>
        <v>164850</v>
      </c>
      <c r="Y9" s="24">
        <f t="shared" si="7"/>
        <v>35373</v>
      </c>
      <c r="Z9" s="24">
        <f>SUM(Z10,Z21,Z33,Z54,Z87,Z97,Z46,Z63)</f>
        <v>44699457</v>
      </c>
      <c r="AA9" s="24">
        <f>SUM(AA10,AA21,AA33,AA54,AA87,AA97,AA46,AA63)</f>
        <v>45247504</v>
      </c>
      <c r="AB9" s="24">
        <f t="shared" si="8"/>
        <v>548047</v>
      </c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</row>
    <row r="10" spans="1:249">
      <c r="A10" s="23" t="s">
        <v>18</v>
      </c>
      <c r="B10" s="24">
        <f t="shared" si="0"/>
        <v>365277</v>
      </c>
      <c r="C10" s="24">
        <f t="shared" si="0"/>
        <v>512914</v>
      </c>
      <c r="D10" s="24">
        <f t="shared" si="0"/>
        <v>147637</v>
      </c>
      <c r="E10" s="24">
        <f>SUM(E11)</f>
        <v>0</v>
      </c>
      <c r="F10" s="24">
        <f>SUM(F11)</f>
        <v>0</v>
      </c>
      <c r="G10" s="24">
        <f t="shared" si="1"/>
        <v>0</v>
      </c>
      <c r="H10" s="24">
        <f>SUM(H11)</f>
        <v>0</v>
      </c>
      <c r="I10" s="24">
        <f>SUM(I11)</f>
        <v>0</v>
      </c>
      <c r="J10" s="24">
        <f t="shared" si="2"/>
        <v>0</v>
      </c>
      <c r="K10" s="24">
        <f>SUM(K11)</f>
        <v>158917</v>
      </c>
      <c r="L10" s="24">
        <f>SUM(L11)</f>
        <v>306554</v>
      </c>
      <c r="M10" s="24">
        <f t="shared" si="3"/>
        <v>147637</v>
      </c>
      <c r="N10" s="24">
        <f>SUM(N11)</f>
        <v>0</v>
      </c>
      <c r="O10" s="24">
        <f>SUM(O11)</f>
        <v>0</v>
      </c>
      <c r="P10" s="24">
        <f t="shared" si="4"/>
        <v>0</v>
      </c>
      <c r="Q10" s="24">
        <f>SUM(Q11)</f>
        <v>0</v>
      </c>
      <c r="R10" s="24">
        <f>SUM(R11)</f>
        <v>0</v>
      </c>
      <c r="S10" s="24">
        <f t="shared" si="5"/>
        <v>0</v>
      </c>
      <c r="T10" s="24">
        <f>SUM(T11)</f>
        <v>0</v>
      </c>
      <c r="U10" s="24">
        <f>SUM(U11)</f>
        <v>0</v>
      </c>
      <c r="V10" s="24">
        <f t="shared" si="6"/>
        <v>0</v>
      </c>
      <c r="W10" s="24">
        <f>SUM(W11)</f>
        <v>0</v>
      </c>
      <c r="X10" s="24">
        <f>SUM(X11)</f>
        <v>0</v>
      </c>
      <c r="Y10" s="24">
        <f t="shared" si="7"/>
        <v>0</v>
      </c>
      <c r="Z10" s="24">
        <f>SUM(Z11)</f>
        <v>206360</v>
      </c>
      <c r="AA10" s="24">
        <f>SUM(AA11)</f>
        <v>206360</v>
      </c>
      <c r="AB10" s="24">
        <f t="shared" si="8"/>
        <v>0</v>
      </c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</row>
    <row r="11" spans="1:249">
      <c r="A11" s="23" t="s">
        <v>19</v>
      </c>
      <c r="B11" s="25">
        <f t="shared" si="0"/>
        <v>365277</v>
      </c>
      <c r="C11" s="25">
        <f t="shared" si="0"/>
        <v>512914</v>
      </c>
      <c r="D11" s="25">
        <f t="shared" si="0"/>
        <v>147637</v>
      </c>
      <c r="E11" s="25">
        <f>SUM(E12:E20)</f>
        <v>0</v>
      </c>
      <c r="F11" s="25">
        <f>SUM(F12:F20)</f>
        <v>0</v>
      </c>
      <c r="G11" s="25">
        <f t="shared" si="1"/>
        <v>0</v>
      </c>
      <c r="H11" s="25">
        <f>SUM(H12:H20)</f>
        <v>0</v>
      </c>
      <c r="I11" s="25">
        <f>SUM(I12:I20)</f>
        <v>0</v>
      </c>
      <c r="J11" s="25">
        <f t="shared" si="2"/>
        <v>0</v>
      </c>
      <c r="K11" s="25">
        <f>SUM(K12:K20)</f>
        <v>158917</v>
      </c>
      <c r="L11" s="25">
        <f>SUM(L12:L20)</f>
        <v>306554</v>
      </c>
      <c r="M11" s="25">
        <f t="shared" si="3"/>
        <v>147637</v>
      </c>
      <c r="N11" s="25">
        <f>SUM(N12:N20)</f>
        <v>0</v>
      </c>
      <c r="O11" s="25">
        <f>SUM(O12:O20)</f>
        <v>0</v>
      </c>
      <c r="P11" s="25">
        <f t="shared" si="4"/>
        <v>0</v>
      </c>
      <c r="Q11" s="25">
        <f>SUM(Q12:Q20)</f>
        <v>0</v>
      </c>
      <c r="R11" s="25">
        <f>SUM(R12:R20)</f>
        <v>0</v>
      </c>
      <c r="S11" s="25">
        <f t="shared" si="5"/>
        <v>0</v>
      </c>
      <c r="T11" s="25">
        <f>SUM(T12:T20)</f>
        <v>0</v>
      </c>
      <c r="U11" s="25">
        <f>SUM(U12:U20)</f>
        <v>0</v>
      </c>
      <c r="V11" s="25">
        <f t="shared" si="6"/>
        <v>0</v>
      </c>
      <c r="W11" s="25">
        <f>SUM(W12:W20)</f>
        <v>0</v>
      </c>
      <c r="X11" s="25">
        <f>SUM(X12:X20)</f>
        <v>0</v>
      </c>
      <c r="Y11" s="25">
        <f t="shared" si="7"/>
        <v>0</v>
      </c>
      <c r="Z11" s="25">
        <f>SUM(Z12:Z20)</f>
        <v>206360</v>
      </c>
      <c r="AA11" s="25">
        <f>SUM(AA12:AA20)</f>
        <v>206360</v>
      </c>
      <c r="AB11" s="25">
        <f t="shared" si="8"/>
        <v>0</v>
      </c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</row>
    <row r="12" spans="1:249" ht="63">
      <c r="A12" s="26" t="s">
        <v>20</v>
      </c>
      <c r="B12" s="27">
        <f t="shared" si="0"/>
        <v>206360</v>
      </c>
      <c r="C12" s="27">
        <f t="shared" si="0"/>
        <v>206360</v>
      </c>
      <c r="D12" s="27">
        <f t="shared" si="0"/>
        <v>0</v>
      </c>
      <c r="E12" s="27">
        <v>0</v>
      </c>
      <c r="F12" s="27">
        <v>0</v>
      </c>
      <c r="G12" s="27">
        <f t="shared" si="1"/>
        <v>0</v>
      </c>
      <c r="H12" s="27">
        <v>0</v>
      </c>
      <c r="I12" s="27">
        <v>0</v>
      </c>
      <c r="J12" s="27">
        <f t="shared" si="2"/>
        <v>0</v>
      </c>
      <c r="K12" s="27"/>
      <c r="L12" s="27"/>
      <c r="M12" s="27">
        <f t="shared" si="3"/>
        <v>0</v>
      </c>
      <c r="N12" s="27">
        <v>0</v>
      </c>
      <c r="O12" s="27">
        <v>0</v>
      </c>
      <c r="P12" s="27">
        <f t="shared" si="4"/>
        <v>0</v>
      </c>
      <c r="Q12" s="27">
        <v>0</v>
      </c>
      <c r="R12" s="27">
        <v>0</v>
      </c>
      <c r="S12" s="27">
        <f t="shared" si="5"/>
        <v>0</v>
      </c>
      <c r="T12" s="27">
        <v>0</v>
      </c>
      <c r="U12" s="27">
        <v>0</v>
      </c>
      <c r="V12" s="27">
        <f t="shared" si="6"/>
        <v>0</v>
      </c>
      <c r="W12" s="27">
        <v>0</v>
      </c>
      <c r="X12" s="27">
        <v>0</v>
      </c>
      <c r="Y12" s="27">
        <f t="shared" si="7"/>
        <v>0</v>
      </c>
      <c r="Z12" s="27">
        <v>206360</v>
      </c>
      <c r="AA12" s="27">
        <v>206360</v>
      </c>
      <c r="AB12" s="27">
        <f t="shared" si="8"/>
        <v>0</v>
      </c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</row>
    <row r="13" spans="1:249">
      <c r="A13" s="31" t="s">
        <v>21</v>
      </c>
      <c r="B13" s="30">
        <f t="shared" si="0"/>
        <v>0</v>
      </c>
      <c r="C13" s="30">
        <f t="shared" si="0"/>
        <v>4020</v>
      </c>
      <c r="D13" s="30">
        <f t="shared" si="0"/>
        <v>4020</v>
      </c>
      <c r="E13" s="30">
        <v>0</v>
      </c>
      <c r="F13" s="30">
        <v>0</v>
      </c>
      <c r="G13" s="30">
        <f t="shared" si="1"/>
        <v>0</v>
      </c>
      <c r="H13" s="30">
        <v>0</v>
      </c>
      <c r="I13" s="30">
        <v>0</v>
      </c>
      <c r="J13" s="30">
        <f t="shared" si="2"/>
        <v>0</v>
      </c>
      <c r="K13" s="30"/>
      <c r="L13" s="30">
        <v>4020</v>
      </c>
      <c r="M13" s="30">
        <f t="shared" si="3"/>
        <v>4020</v>
      </c>
      <c r="N13" s="30">
        <v>0</v>
      </c>
      <c r="O13" s="30">
        <v>0</v>
      </c>
      <c r="P13" s="30">
        <f t="shared" si="4"/>
        <v>0</v>
      </c>
      <c r="Q13" s="30">
        <v>0</v>
      </c>
      <c r="R13" s="30">
        <v>0</v>
      </c>
      <c r="S13" s="30">
        <f t="shared" si="5"/>
        <v>0</v>
      </c>
      <c r="T13" s="30">
        <v>0</v>
      </c>
      <c r="U13" s="30">
        <v>0</v>
      </c>
      <c r="V13" s="30">
        <f t="shared" si="6"/>
        <v>0</v>
      </c>
      <c r="W13" s="30">
        <v>0</v>
      </c>
      <c r="X13" s="30">
        <v>0</v>
      </c>
      <c r="Y13" s="30">
        <f t="shared" si="7"/>
        <v>0</v>
      </c>
      <c r="Z13" s="30">
        <v>0</v>
      </c>
      <c r="AA13" s="30">
        <v>0</v>
      </c>
      <c r="AB13" s="30">
        <f t="shared" si="8"/>
        <v>0</v>
      </c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</row>
    <row r="14" spans="1:249">
      <c r="A14" s="31" t="s">
        <v>22</v>
      </c>
      <c r="B14" s="30">
        <f t="shared" si="0"/>
        <v>0</v>
      </c>
      <c r="C14" s="30">
        <f t="shared" si="0"/>
        <v>7620</v>
      </c>
      <c r="D14" s="30">
        <f t="shared" si="0"/>
        <v>7620</v>
      </c>
      <c r="E14" s="30">
        <v>0</v>
      </c>
      <c r="F14" s="30">
        <v>0</v>
      </c>
      <c r="G14" s="30">
        <f t="shared" si="1"/>
        <v>0</v>
      </c>
      <c r="H14" s="30">
        <v>0</v>
      </c>
      <c r="I14" s="30">
        <v>0</v>
      </c>
      <c r="J14" s="30">
        <f t="shared" si="2"/>
        <v>0</v>
      </c>
      <c r="K14" s="30"/>
      <c r="L14" s="30">
        <v>7620</v>
      </c>
      <c r="M14" s="30">
        <f t="shared" si="3"/>
        <v>7620</v>
      </c>
      <c r="N14" s="30">
        <v>0</v>
      </c>
      <c r="O14" s="30">
        <v>0</v>
      </c>
      <c r="P14" s="30">
        <f t="shared" si="4"/>
        <v>0</v>
      </c>
      <c r="Q14" s="30">
        <v>0</v>
      </c>
      <c r="R14" s="30">
        <v>0</v>
      </c>
      <c r="S14" s="30">
        <f t="shared" si="5"/>
        <v>0</v>
      </c>
      <c r="T14" s="30">
        <v>0</v>
      </c>
      <c r="U14" s="30">
        <v>0</v>
      </c>
      <c r="V14" s="30">
        <f t="shared" si="6"/>
        <v>0</v>
      </c>
      <c r="W14" s="30">
        <v>0</v>
      </c>
      <c r="X14" s="30">
        <v>0</v>
      </c>
      <c r="Y14" s="30">
        <f t="shared" si="7"/>
        <v>0</v>
      </c>
      <c r="Z14" s="30">
        <v>0</v>
      </c>
      <c r="AA14" s="30">
        <v>0</v>
      </c>
      <c r="AB14" s="30">
        <f t="shared" si="8"/>
        <v>0</v>
      </c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</row>
    <row r="15" spans="1:249">
      <c r="A15" s="31" t="s">
        <v>23</v>
      </c>
      <c r="B15" s="30">
        <f t="shared" si="0"/>
        <v>0</v>
      </c>
      <c r="C15" s="30">
        <f t="shared" si="0"/>
        <v>21074</v>
      </c>
      <c r="D15" s="30">
        <f t="shared" si="0"/>
        <v>21074</v>
      </c>
      <c r="E15" s="30">
        <v>0</v>
      </c>
      <c r="F15" s="30">
        <v>0</v>
      </c>
      <c r="G15" s="30">
        <f t="shared" si="1"/>
        <v>0</v>
      </c>
      <c r="H15" s="30">
        <v>0</v>
      </c>
      <c r="I15" s="30">
        <v>0</v>
      </c>
      <c r="J15" s="30">
        <f t="shared" si="2"/>
        <v>0</v>
      </c>
      <c r="K15" s="30"/>
      <c r="L15" s="30">
        <v>21074</v>
      </c>
      <c r="M15" s="30">
        <f t="shared" si="3"/>
        <v>21074</v>
      </c>
      <c r="N15" s="30">
        <v>0</v>
      </c>
      <c r="O15" s="30">
        <v>0</v>
      </c>
      <c r="P15" s="30">
        <f t="shared" si="4"/>
        <v>0</v>
      </c>
      <c r="Q15" s="30">
        <v>0</v>
      </c>
      <c r="R15" s="30">
        <v>0</v>
      </c>
      <c r="S15" s="30">
        <f t="shared" si="5"/>
        <v>0</v>
      </c>
      <c r="T15" s="30">
        <v>0</v>
      </c>
      <c r="U15" s="30">
        <v>0</v>
      </c>
      <c r="V15" s="30">
        <f t="shared" si="6"/>
        <v>0</v>
      </c>
      <c r="W15" s="30">
        <v>0</v>
      </c>
      <c r="X15" s="30">
        <v>0</v>
      </c>
      <c r="Y15" s="30">
        <f t="shared" si="7"/>
        <v>0</v>
      </c>
      <c r="Z15" s="30">
        <v>0</v>
      </c>
      <c r="AA15" s="30">
        <v>0</v>
      </c>
      <c r="AB15" s="30">
        <f t="shared" si="8"/>
        <v>0</v>
      </c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</row>
    <row r="16" spans="1:249">
      <c r="A16" s="31" t="s">
        <v>24</v>
      </c>
      <c r="B16" s="30">
        <f t="shared" si="0"/>
        <v>0</v>
      </c>
      <c r="C16" s="30">
        <f t="shared" si="0"/>
        <v>6960</v>
      </c>
      <c r="D16" s="30">
        <v>0</v>
      </c>
      <c r="E16" s="30">
        <v>0</v>
      </c>
      <c r="F16" s="30">
        <v>0</v>
      </c>
      <c r="G16" s="30">
        <f t="shared" si="1"/>
        <v>0</v>
      </c>
      <c r="H16" s="30">
        <v>0</v>
      </c>
      <c r="I16" s="30">
        <v>0</v>
      </c>
      <c r="J16" s="30">
        <f t="shared" si="2"/>
        <v>0</v>
      </c>
      <c r="K16" s="30"/>
      <c r="L16" s="30">
        <v>6960</v>
      </c>
      <c r="M16" s="30">
        <f t="shared" si="3"/>
        <v>6960</v>
      </c>
      <c r="N16" s="30">
        <v>0</v>
      </c>
      <c r="O16" s="30">
        <v>0</v>
      </c>
      <c r="P16" s="30">
        <f t="shared" si="4"/>
        <v>0</v>
      </c>
      <c r="Q16" s="30">
        <v>0</v>
      </c>
      <c r="R16" s="30">
        <v>0</v>
      </c>
      <c r="S16" s="30">
        <f t="shared" si="5"/>
        <v>0</v>
      </c>
      <c r="T16" s="30">
        <v>0</v>
      </c>
      <c r="U16" s="30">
        <v>0</v>
      </c>
      <c r="V16" s="30">
        <f t="shared" si="6"/>
        <v>0</v>
      </c>
      <c r="W16" s="30">
        <v>0</v>
      </c>
      <c r="X16" s="30">
        <v>0</v>
      </c>
      <c r="Y16" s="30">
        <f t="shared" si="7"/>
        <v>0</v>
      </c>
      <c r="Z16" s="30">
        <v>0</v>
      </c>
      <c r="AA16" s="30">
        <v>0</v>
      </c>
      <c r="AB16" s="30">
        <f t="shared" si="8"/>
        <v>0</v>
      </c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</row>
    <row r="17" spans="1:249">
      <c r="A17" s="31" t="s">
        <v>25</v>
      </c>
      <c r="B17" s="30">
        <f t="shared" si="0"/>
        <v>0</v>
      </c>
      <c r="C17" s="30">
        <f t="shared" si="0"/>
        <v>34663</v>
      </c>
      <c r="D17" s="30">
        <f t="shared" si="0"/>
        <v>34663</v>
      </c>
      <c r="E17" s="30">
        <v>0</v>
      </c>
      <c r="F17" s="30">
        <v>0</v>
      </c>
      <c r="G17" s="30">
        <f t="shared" si="1"/>
        <v>0</v>
      </c>
      <c r="H17" s="30">
        <v>0</v>
      </c>
      <c r="I17" s="30">
        <v>0</v>
      </c>
      <c r="J17" s="30">
        <f t="shared" si="2"/>
        <v>0</v>
      </c>
      <c r="K17" s="30"/>
      <c r="L17" s="30">
        <v>34663</v>
      </c>
      <c r="M17" s="30">
        <f t="shared" si="3"/>
        <v>34663</v>
      </c>
      <c r="N17" s="30">
        <v>0</v>
      </c>
      <c r="O17" s="30">
        <v>0</v>
      </c>
      <c r="P17" s="30">
        <f t="shared" si="4"/>
        <v>0</v>
      </c>
      <c r="Q17" s="30">
        <v>0</v>
      </c>
      <c r="R17" s="30">
        <v>0</v>
      </c>
      <c r="S17" s="30">
        <f t="shared" si="5"/>
        <v>0</v>
      </c>
      <c r="T17" s="30">
        <v>0</v>
      </c>
      <c r="U17" s="30">
        <v>0</v>
      </c>
      <c r="V17" s="30">
        <f t="shared" si="6"/>
        <v>0</v>
      </c>
      <c r="W17" s="30">
        <v>0</v>
      </c>
      <c r="X17" s="30">
        <v>0</v>
      </c>
      <c r="Y17" s="30">
        <f t="shared" si="7"/>
        <v>0</v>
      </c>
      <c r="Z17" s="30">
        <v>0</v>
      </c>
      <c r="AA17" s="30">
        <v>0</v>
      </c>
      <c r="AB17" s="30">
        <f t="shared" si="8"/>
        <v>0</v>
      </c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</row>
    <row r="18" spans="1:249" ht="31.5">
      <c r="A18" s="31" t="s">
        <v>26</v>
      </c>
      <c r="B18" s="30">
        <f t="shared" si="0"/>
        <v>0</v>
      </c>
      <c r="C18" s="30">
        <f t="shared" si="0"/>
        <v>3300</v>
      </c>
      <c r="D18" s="30">
        <f t="shared" si="0"/>
        <v>3300</v>
      </c>
      <c r="E18" s="30">
        <v>0</v>
      </c>
      <c r="F18" s="30">
        <v>0</v>
      </c>
      <c r="G18" s="30">
        <f t="shared" si="1"/>
        <v>0</v>
      </c>
      <c r="H18" s="30">
        <v>0</v>
      </c>
      <c r="I18" s="30">
        <v>0</v>
      </c>
      <c r="J18" s="30">
        <f t="shared" si="2"/>
        <v>0</v>
      </c>
      <c r="K18" s="30"/>
      <c r="L18" s="30">
        <v>3300</v>
      </c>
      <c r="M18" s="30">
        <f t="shared" si="3"/>
        <v>3300</v>
      </c>
      <c r="N18" s="30">
        <v>0</v>
      </c>
      <c r="O18" s="30">
        <v>0</v>
      </c>
      <c r="P18" s="30">
        <f t="shared" si="4"/>
        <v>0</v>
      </c>
      <c r="Q18" s="30">
        <v>0</v>
      </c>
      <c r="R18" s="30">
        <v>0</v>
      </c>
      <c r="S18" s="30">
        <f t="shared" si="5"/>
        <v>0</v>
      </c>
      <c r="T18" s="30">
        <v>0</v>
      </c>
      <c r="U18" s="30">
        <v>0</v>
      </c>
      <c r="V18" s="30">
        <f t="shared" si="6"/>
        <v>0</v>
      </c>
      <c r="W18" s="30">
        <v>0</v>
      </c>
      <c r="X18" s="30">
        <v>0</v>
      </c>
      <c r="Y18" s="30">
        <f t="shared" si="7"/>
        <v>0</v>
      </c>
      <c r="Z18" s="30">
        <v>0</v>
      </c>
      <c r="AA18" s="30">
        <v>0</v>
      </c>
      <c r="AB18" s="30">
        <f t="shared" si="8"/>
        <v>0</v>
      </c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</row>
    <row r="19" spans="1:249" ht="31.5">
      <c r="A19" s="31" t="s">
        <v>27</v>
      </c>
      <c r="B19" s="30">
        <f t="shared" si="0"/>
        <v>0</v>
      </c>
      <c r="C19" s="30">
        <f t="shared" si="0"/>
        <v>70000</v>
      </c>
      <c r="D19" s="30">
        <f t="shared" si="0"/>
        <v>70000</v>
      </c>
      <c r="E19" s="30">
        <v>0</v>
      </c>
      <c r="F19" s="30">
        <v>0</v>
      </c>
      <c r="G19" s="30">
        <f t="shared" si="1"/>
        <v>0</v>
      </c>
      <c r="H19" s="30">
        <v>0</v>
      </c>
      <c r="I19" s="30">
        <v>0</v>
      </c>
      <c r="J19" s="30">
        <f t="shared" si="2"/>
        <v>0</v>
      </c>
      <c r="K19" s="30"/>
      <c r="L19" s="30">
        <v>70000</v>
      </c>
      <c r="M19" s="30">
        <f t="shared" si="3"/>
        <v>70000</v>
      </c>
      <c r="N19" s="30">
        <v>0</v>
      </c>
      <c r="O19" s="30">
        <v>0</v>
      </c>
      <c r="P19" s="30">
        <f t="shared" si="4"/>
        <v>0</v>
      </c>
      <c r="Q19" s="30">
        <v>0</v>
      </c>
      <c r="R19" s="30">
        <v>0</v>
      </c>
      <c r="S19" s="30">
        <f t="shared" si="5"/>
        <v>0</v>
      </c>
      <c r="T19" s="30">
        <v>0</v>
      </c>
      <c r="U19" s="30">
        <v>0</v>
      </c>
      <c r="V19" s="30">
        <f t="shared" si="6"/>
        <v>0</v>
      </c>
      <c r="W19" s="30">
        <v>0</v>
      </c>
      <c r="X19" s="30">
        <v>0</v>
      </c>
      <c r="Y19" s="30">
        <f t="shared" si="7"/>
        <v>0</v>
      </c>
      <c r="Z19" s="30">
        <v>0</v>
      </c>
      <c r="AA19" s="30">
        <v>0</v>
      </c>
      <c r="AB19" s="30">
        <f t="shared" si="8"/>
        <v>0</v>
      </c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</row>
    <row r="20" spans="1:249" ht="31.5">
      <c r="A20" s="26" t="s">
        <v>28</v>
      </c>
      <c r="B20" s="27">
        <f t="shared" si="0"/>
        <v>158917</v>
      </c>
      <c r="C20" s="27">
        <f t="shared" si="0"/>
        <v>158917</v>
      </c>
      <c r="D20" s="27">
        <f t="shared" si="0"/>
        <v>0</v>
      </c>
      <c r="E20" s="27">
        <v>0</v>
      </c>
      <c r="F20" s="27">
        <v>0</v>
      </c>
      <c r="G20" s="27">
        <f t="shared" si="1"/>
        <v>0</v>
      </c>
      <c r="H20" s="27">
        <v>0</v>
      </c>
      <c r="I20" s="27">
        <v>0</v>
      </c>
      <c r="J20" s="27">
        <f t="shared" si="2"/>
        <v>0</v>
      </c>
      <c r="K20" s="27">
        <f>87265+70572+1080</f>
        <v>158917</v>
      </c>
      <c r="L20" s="27">
        <f>87265+70572+1080</f>
        <v>158917</v>
      </c>
      <c r="M20" s="27">
        <f t="shared" si="3"/>
        <v>0</v>
      </c>
      <c r="N20" s="27">
        <v>0</v>
      </c>
      <c r="O20" s="27">
        <v>0</v>
      </c>
      <c r="P20" s="27">
        <f t="shared" si="4"/>
        <v>0</v>
      </c>
      <c r="Q20" s="27">
        <v>0</v>
      </c>
      <c r="R20" s="27">
        <v>0</v>
      </c>
      <c r="S20" s="27">
        <f t="shared" si="5"/>
        <v>0</v>
      </c>
      <c r="T20" s="27">
        <v>0</v>
      </c>
      <c r="U20" s="27">
        <v>0</v>
      </c>
      <c r="V20" s="27">
        <f t="shared" si="6"/>
        <v>0</v>
      </c>
      <c r="W20" s="27">
        <v>0</v>
      </c>
      <c r="X20" s="27">
        <v>0</v>
      </c>
      <c r="Y20" s="27">
        <f t="shared" si="7"/>
        <v>0</v>
      </c>
      <c r="Z20" s="27">
        <v>0</v>
      </c>
      <c r="AA20" s="27">
        <v>0</v>
      </c>
      <c r="AB20" s="27">
        <f t="shared" si="8"/>
        <v>0</v>
      </c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</row>
    <row r="21" spans="1:249">
      <c r="A21" s="28" t="s">
        <v>29</v>
      </c>
      <c r="B21" s="25">
        <f t="shared" si="0"/>
        <v>1249046</v>
      </c>
      <c r="C21" s="25">
        <f t="shared" si="0"/>
        <v>1138278</v>
      </c>
      <c r="D21" s="25">
        <f t="shared" si="0"/>
        <v>-110768</v>
      </c>
      <c r="E21" s="25">
        <f>SUM(E22)</f>
        <v>0</v>
      </c>
      <c r="F21" s="25">
        <f>SUM(F22)</f>
        <v>0</v>
      </c>
      <c r="G21" s="25">
        <f t="shared" si="1"/>
        <v>0</v>
      </c>
      <c r="H21" s="25">
        <f>SUM(H22)</f>
        <v>0</v>
      </c>
      <c r="I21" s="25">
        <f>SUM(I22)</f>
        <v>0</v>
      </c>
      <c r="J21" s="25">
        <f t="shared" si="2"/>
        <v>0</v>
      </c>
      <c r="K21" s="25">
        <f>SUM(K22)</f>
        <v>177689</v>
      </c>
      <c r="L21" s="25">
        <f>SUM(L22)</f>
        <v>176921</v>
      </c>
      <c r="M21" s="25">
        <f t="shared" si="3"/>
        <v>-768</v>
      </c>
      <c r="N21" s="25">
        <f>SUM(N22)</f>
        <v>0</v>
      </c>
      <c r="O21" s="25">
        <f>SUM(O22)</f>
        <v>0</v>
      </c>
      <c r="P21" s="25">
        <f t="shared" si="4"/>
        <v>0</v>
      </c>
      <c r="Q21" s="25">
        <f>SUM(Q22)</f>
        <v>10000</v>
      </c>
      <c r="R21" s="25">
        <f>SUM(R22)</f>
        <v>10000</v>
      </c>
      <c r="S21" s="25">
        <f t="shared" si="5"/>
        <v>0</v>
      </c>
      <c r="T21" s="25">
        <f>SUM(T22)</f>
        <v>626657</v>
      </c>
      <c r="U21" s="25">
        <f>SUM(U22)</f>
        <v>626657</v>
      </c>
      <c r="V21" s="25">
        <f t="shared" si="6"/>
        <v>0</v>
      </c>
      <c r="W21" s="25">
        <f>SUM(W22)</f>
        <v>0</v>
      </c>
      <c r="X21" s="25">
        <f>SUM(X22)</f>
        <v>0</v>
      </c>
      <c r="Y21" s="25">
        <f t="shared" si="7"/>
        <v>0</v>
      </c>
      <c r="Z21" s="25">
        <f>SUM(Z22)</f>
        <v>434700</v>
      </c>
      <c r="AA21" s="25">
        <f>SUM(AA22)</f>
        <v>324700</v>
      </c>
      <c r="AB21" s="25">
        <f t="shared" si="8"/>
        <v>-110000</v>
      </c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</row>
    <row r="22" spans="1:249">
      <c r="A22" s="23" t="s">
        <v>19</v>
      </c>
      <c r="B22" s="25">
        <f t="shared" si="0"/>
        <v>1249046</v>
      </c>
      <c r="C22" s="25">
        <f t="shared" si="0"/>
        <v>1138278</v>
      </c>
      <c r="D22" s="25">
        <f t="shared" si="0"/>
        <v>-110768</v>
      </c>
      <c r="E22" s="25">
        <f>SUM(E23:E32)</f>
        <v>0</v>
      </c>
      <c r="F22" s="25">
        <f>SUM(F23:F32)</f>
        <v>0</v>
      </c>
      <c r="G22" s="25">
        <f t="shared" si="1"/>
        <v>0</v>
      </c>
      <c r="H22" s="25">
        <f>SUM(H23:H32)</f>
        <v>0</v>
      </c>
      <c r="I22" s="25">
        <f>SUM(I23:I32)</f>
        <v>0</v>
      </c>
      <c r="J22" s="25">
        <f t="shared" si="2"/>
        <v>0</v>
      </c>
      <c r="K22" s="25">
        <f>SUM(K23:K32)</f>
        <v>177689</v>
      </c>
      <c r="L22" s="25">
        <f>SUM(L23:L32)</f>
        <v>176921</v>
      </c>
      <c r="M22" s="25">
        <f t="shared" si="3"/>
        <v>-768</v>
      </c>
      <c r="N22" s="25">
        <f>SUM(N23:N32)</f>
        <v>0</v>
      </c>
      <c r="O22" s="25">
        <f>SUM(O23:O32)</f>
        <v>0</v>
      </c>
      <c r="P22" s="25">
        <f t="shared" si="4"/>
        <v>0</v>
      </c>
      <c r="Q22" s="25">
        <f>SUM(Q23:Q32)</f>
        <v>10000</v>
      </c>
      <c r="R22" s="25">
        <f>SUM(R23:R32)</f>
        <v>10000</v>
      </c>
      <c r="S22" s="25">
        <f t="shared" si="5"/>
        <v>0</v>
      </c>
      <c r="T22" s="25">
        <f>SUM(T23:T32)</f>
        <v>626657</v>
      </c>
      <c r="U22" s="25">
        <f>SUM(U23:U32)</f>
        <v>626657</v>
      </c>
      <c r="V22" s="25">
        <f t="shared" si="6"/>
        <v>0</v>
      </c>
      <c r="W22" s="25">
        <f>SUM(W23:W32)</f>
        <v>0</v>
      </c>
      <c r="X22" s="25">
        <f>SUM(X23:X32)</f>
        <v>0</v>
      </c>
      <c r="Y22" s="25">
        <f t="shared" si="7"/>
        <v>0</v>
      </c>
      <c r="Z22" s="25">
        <f>SUM(Z23:Z32)</f>
        <v>434700</v>
      </c>
      <c r="AA22" s="25">
        <f>SUM(AA23:AA32)</f>
        <v>324700</v>
      </c>
      <c r="AB22" s="25">
        <f t="shared" si="8"/>
        <v>-110000</v>
      </c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</row>
    <row r="23" spans="1:249">
      <c r="A23" s="31" t="s">
        <v>30</v>
      </c>
      <c r="B23" s="30">
        <f t="shared" si="0"/>
        <v>110000</v>
      </c>
      <c r="C23" s="30">
        <f t="shared" si="0"/>
        <v>0</v>
      </c>
      <c r="D23" s="30">
        <f t="shared" si="0"/>
        <v>-110000</v>
      </c>
      <c r="E23" s="30">
        <v>0</v>
      </c>
      <c r="F23" s="30">
        <v>0</v>
      </c>
      <c r="G23" s="30">
        <f t="shared" si="1"/>
        <v>0</v>
      </c>
      <c r="H23" s="30">
        <v>0</v>
      </c>
      <c r="I23" s="30">
        <v>0</v>
      </c>
      <c r="J23" s="30">
        <f t="shared" si="2"/>
        <v>0</v>
      </c>
      <c r="K23" s="30"/>
      <c r="L23" s="30"/>
      <c r="M23" s="30">
        <f t="shared" si="3"/>
        <v>0</v>
      </c>
      <c r="N23" s="30">
        <v>0</v>
      </c>
      <c r="O23" s="30">
        <v>0</v>
      </c>
      <c r="P23" s="30">
        <f t="shared" si="4"/>
        <v>0</v>
      </c>
      <c r="Q23" s="30">
        <v>0</v>
      </c>
      <c r="R23" s="30">
        <v>0</v>
      </c>
      <c r="S23" s="30">
        <f t="shared" si="5"/>
        <v>0</v>
      </c>
      <c r="T23" s="30">
        <v>0</v>
      </c>
      <c r="U23" s="30">
        <v>0</v>
      </c>
      <c r="V23" s="30">
        <f t="shared" si="6"/>
        <v>0</v>
      </c>
      <c r="W23" s="30">
        <v>0</v>
      </c>
      <c r="X23" s="30">
        <v>0</v>
      </c>
      <c r="Y23" s="30">
        <f t="shared" si="7"/>
        <v>0</v>
      </c>
      <c r="Z23" s="30">
        <v>110000</v>
      </c>
      <c r="AA23" s="30">
        <f>110000-110000</f>
        <v>0</v>
      </c>
      <c r="AB23" s="30">
        <f t="shared" si="8"/>
        <v>-110000</v>
      </c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</row>
    <row r="24" spans="1:249" ht="31.5">
      <c r="A24" s="29" t="s">
        <v>31</v>
      </c>
      <c r="B24" s="30">
        <f t="shared" si="0"/>
        <v>88900</v>
      </c>
      <c r="C24" s="30">
        <f t="shared" si="0"/>
        <v>88900</v>
      </c>
      <c r="D24" s="30">
        <f t="shared" si="0"/>
        <v>0</v>
      </c>
      <c r="E24" s="30">
        <v>0</v>
      </c>
      <c r="F24" s="30">
        <v>0</v>
      </c>
      <c r="G24" s="30">
        <f t="shared" si="1"/>
        <v>0</v>
      </c>
      <c r="H24" s="30">
        <v>0</v>
      </c>
      <c r="I24" s="30">
        <v>0</v>
      </c>
      <c r="J24" s="30">
        <f t="shared" si="2"/>
        <v>0</v>
      </c>
      <c r="K24" s="30">
        <v>88900</v>
      </c>
      <c r="L24" s="30">
        <v>88900</v>
      </c>
      <c r="M24" s="30">
        <f t="shared" si="3"/>
        <v>0</v>
      </c>
      <c r="N24" s="30">
        <v>0</v>
      </c>
      <c r="O24" s="30">
        <v>0</v>
      </c>
      <c r="P24" s="30">
        <f t="shared" si="4"/>
        <v>0</v>
      </c>
      <c r="Q24" s="30">
        <v>0</v>
      </c>
      <c r="R24" s="30">
        <v>0</v>
      </c>
      <c r="S24" s="30">
        <f t="shared" si="5"/>
        <v>0</v>
      </c>
      <c r="T24" s="30">
        <v>0</v>
      </c>
      <c r="U24" s="30">
        <v>0</v>
      </c>
      <c r="V24" s="30">
        <f t="shared" si="6"/>
        <v>0</v>
      </c>
      <c r="W24" s="30">
        <v>0</v>
      </c>
      <c r="X24" s="30">
        <v>0</v>
      </c>
      <c r="Y24" s="30">
        <f t="shared" si="7"/>
        <v>0</v>
      </c>
      <c r="Z24" s="30"/>
      <c r="AA24" s="30"/>
      <c r="AB24" s="30">
        <f t="shared" si="8"/>
        <v>0</v>
      </c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</row>
    <row r="25" spans="1:249" ht="47.25">
      <c r="A25" s="29" t="s">
        <v>32</v>
      </c>
      <c r="B25" s="30">
        <f t="shared" si="0"/>
        <v>146200</v>
      </c>
      <c r="C25" s="30">
        <f t="shared" si="0"/>
        <v>146200</v>
      </c>
      <c r="D25" s="30">
        <f t="shared" si="0"/>
        <v>0</v>
      </c>
      <c r="E25" s="30">
        <v>0</v>
      </c>
      <c r="F25" s="30">
        <v>0</v>
      </c>
      <c r="G25" s="30">
        <f t="shared" si="1"/>
        <v>0</v>
      </c>
      <c r="H25" s="30">
        <v>0</v>
      </c>
      <c r="I25" s="30">
        <v>0</v>
      </c>
      <c r="J25" s="30">
        <f t="shared" si="2"/>
        <v>0</v>
      </c>
      <c r="K25" s="30">
        <f>146200-146200</f>
        <v>0</v>
      </c>
      <c r="L25" s="30">
        <f>146200-146200</f>
        <v>0</v>
      </c>
      <c r="M25" s="30">
        <f t="shared" si="3"/>
        <v>0</v>
      </c>
      <c r="N25" s="30">
        <v>0</v>
      </c>
      <c r="O25" s="30">
        <v>0</v>
      </c>
      <c r="P25" s="30">
        <f t="shared" si="4"/>
        <v>0</v>
      </c>
      <c r="Q25" s="30">
        <v>0</v>
      </c>
      <c r="R25" s="30">
        <v>0</v>
      </c>
      <c r="S25" s="30">
        <f t="shared" si="5"/>
        <v>0</v>
      </c>
      <c r="T25" s="30">
        <v>0</v>
      </c>
      <c r="U25" s="30">
        <v>0</v>
      </c>
      <c r="V25" s="30">
        <f t="shared" si="6"/>
        <v>0</v>
      </c>
      <c r="W25" s="30">
        <v>0</v>
      </c>
      <c r="X25" s="30">
        <v>0</v>
      </c>
      <c r="Y25" s="30">
        <f t="shared" si="7"/>
        <v>0</v>
      </c>
      <c r="Z25" s="30">
        <f>146200</f>
        <v>146200</v>
      </c>
      <c r="AA25" s="30">
        <f>146200</f>
        <v>146200</v>
      </c>
      <c r="AB25" s="30">
        <f t="shared" si="8"/>
        <v>0</v>
      </c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</row>
    <row r="26" spans="1:249">
      <c r="A26" s="29" t="s">
        <v>33</v>
      </c>
      <c r="B26" s="30">
        <f t="shared" si="0"/>
        <v>68500</v>
      </c>
      <c r="C26" s="30">
        <f t="shared" si="0"/>
        <v>68500</v>
      </c>
      <c r="D26" s="30">
        <f t="shared" si="0"/>
        <v>0</v>
      </c>
      <c r="E26" s="30">
        <v>0</v>
      </c>
      <c r="F26" s="30">
        <v>0</v>
      </c>
      <c r="G26" s="30">
        <f t="shared" si="1"/>
        <v>0</v>
      </c>
      <c r="H26" s="30">
        <v>0</v>
      </c>
      <c r="I26" s="30">
        <v>0</v>
      </c>
      <c r="J26" s="30">
        <f t="shared" si="2"/>
        <v>0</v>
      </c>
      <c r="K26" s="30">
        <f>68500-68500</f>
        <v>0</v>
      </c>
      <c r="L26" s="30">
        <f>68500-68500</f>
        <v>0</v>
      </c>
      <c r="M26" s="30">
        <f t="shared" si="3"/>
        <v>0</v>
      </c>
      <c r="N26" s="30">
        <v>0</v>
      </c>
      <c r="O26" s="30">
        <v>0</v>
      </c>
      <c r="P26" s="30">
        <f t="shared" si="4"/>
        <v>0</v>
      </c>
      <c r="Q26" s="30">
        <v>0</v>
      </c>
      <c r="R26" s="30">
        <v>0</v>
      </c>
      <c r="S26" s="30">
        <f t="shared" si="5"/>
        <v>0</v>
      </c>
      <c r="T26" s="30">
        <v>0</v>
      </c>
      <c r="U26" s="30">
        <v>0</v>
      </c>
      <c r="V26" s="30">
        <f t="shared" si="6"/>
        <v>0</v>
      </c>
      <c r="W26" s="30">
        <v>0</v>
      </c>
      <c r="X26" s="30">
        <v>0</v>
      </c>
      <c r="Y26" s="30">
        <f t="shared" si="7"/>
        <v>0</v>
      </c>
      <c r="Z26" s="30">
        <f>68500</f>
        <v>68500</v>
      </c>
      <c r="AA26" s="30">
        <f>68500</f>
        <v>68500</v>
      </c>
      <c r="AB26" s="30">
        <f t="shared" si="8"/>
        <v>0</v>
      </c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</row>
    <row r="27" spans="1:249" ht="47.25">
      <c r="A27" s="29" t="s">
        <v>34</v>
      </c>
      <c r="B27" s="30">
        <f t="shared" si="0"/>
        <v>180000</v>
      </c>
      <c r="C27" s="30">
        <f t="shared" si="0"/>
        <v>180000</v>
      </c>
      <c r="D27" s="30">
        <f t="shared" si="0"/>
        <v>0</v>
      </c>
      <c r="E27" s="30"/>
      <c r="F27" s="30"/>
      <c r="G27" s="30">
        <f t="shared" si="1"/>
        <v>0</v>
      </c>
      <c r="H27" s="30">
        <v>0</v>
      </c>
      <c r="I27" s="30">
        <v>0</v>
      </c>
      <c r="J27" s="30">
        <f t="shared" si="2"/>
        <v>0</v>
      </c>
      <c r="K27" s="30">
        <v>50000</v>
      </c>
      <c r="L27" s="30">
        <v>50000</v>
      </c>
      <c r="M27" s="30">
        <f t="shared" si="3"/>
        <v>0</v>
      </c>
      <c r="N27" s="30">
        <v>0</v>
      </c>
      <c r="O27" s="30">
        <v>0</v>
      </c>
      <c r="P27" s="30">
        <f t="shared" si="4"/>
        <v>0</v>
      </c>
      <c r="Q27" s="30">
        <v>0</v>
      </c>
      <c r="R27" s="30">
        <v>0</v>
      </c>
      <c r="S27" s="30">
        <f t="shared" si="5"/>
        <v>0</v>
      </c>
      <c r="T27" s="30">
        <v>130000</v>
      </c>
      <c r="U27" s="30">
        <v>130000</v>
      </c>
      <c r="V27" s="30">
        <f t="shared" si="6"/>
        <v>0</v>
      </c>
      <c r="W27" s="30">
        <v>0</v>
      </c>
      <c r="X27" s="30">
        <v>0</v>
      </c>
      <c r="Y27" s="30">
        <f t="shared" si="7"/>
        <v>0</v>
      </c>
      <c r="Z27" s="30"/>
      <c r="AA27" s="30"/>
      <c r="AB27" s="30">
        <f t="shared" si="8"/>
        <v>0</v>
      </c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</row>
    <row r="28" spans="1:249" ht="47.25">
      <c r="A28" s="29" t="s">
        <v>35</v>
      </c>
      <c r="B28" s="30">
        <f t="shared" si="0"/>
        <v>110000</v>
      </c>
      <c r="C28" s="30">
        <f t="shared" si="0"/>
        <v>110000</v>
      </c>
      <c r="D28" s="30">
        <f t="shared" si="0"/>
        <v>0</v>
      </c>
      <c r="E28" s="30">
        <v>0</v>
      </c>
      <c r="F28" s="30">
        <v>0</v>
      </c>
      <c r="G28" s="30">
        <f t="shared" si="1"/>
        <v>0</v>
      </c>
      <c r="H28" s="30">
        <v>0</v>
      </c>
      <c r="I28" s="30">
        <v>0</v>
      </c>
      <c r="J28" s="30">
        <f t="shared" si="2"/>
        <v>0</v>
      </c>
      <c r="K28" s="30">
        <f>52100-52100</f>
        <v>0</v>
      </c>
      <c r="L28" s="30">
        <f>52100-52100</f>
        <v>0</v>
      </c>
      <c r="M28" s="30">
        <f t="shared" si="3"/>
        <v>0</v>
      </c>
      <c r="N28" s="30">
        <v>0</v>
      </c>
      <c r="O28" s="30">
        <v>0</v>
      </c>
      <c r="P28" s="30">
        <f t="shared" si="4"/>
        <v>0</v>
      </c>
      <c r="Q28" s="30">
        <v>0</v>
      </c>
      <c r="R28" s="30">
        <v>0</v>
      </c>
      <c r="S28" s="30">
        <f t="shared" si="5"/>
        <v>0</v>
      </c>
      <c r="T28" s="30">
        <v>0</v>
      </c>
      <c r="U28" s="30">
        <v>0</v>
      </c>
      <c r="V28" s="30">
        <f t="shared" si="6"/>
        <v>0</v>
      </c>
      <c r="W28" s="30">
        <v>0</v>
      </c>
      <c r="X28" s="30">
        <v>0</v>
      </c>
      <c r="Y28" s="30">
        <f t="shared" si="7"/>
        <v>0</v>
      </c>
      <c r="Z28" s="30">
        <v>110000</v>
      </c>
      <c r="AA28" s="30">
        <v>110000</v>
      </c>
      <c r="AB28" s="30">
        <f t="shared" si="8"/>
        <v>0</v>
      </c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</row>
    <row r="29" spans="1:249" ht="63">
      <c r="A29" s="29" t="s">
        <v>36</v>
      </c>
      <c r="B29" s="30">
        <f t="shared" si="0"/>
        <v>416741</v>
      </c>
      <c r="C29" s="30">
        <f t="shared" si="0"/>
        <v>416741</v>
      </c>
      <c r="D29" s="30">
        <f t="shared" si="0"/>
        <v>0</v>
      </c>
      <c r="E29" s="30">
        <v>0</v>
      </c>
      <c r="F29" s="30">
        <v>0</v>
      </c>
      <c r="G29" s="30">
        <f t="shared" si="1"/>
        <v>0</v>
      </c>
      <c r="H29" s="30">
        <v>0</v>
      </c>
      <c r="I29" s="30">
        <v>0</v>
      </c>
      <c r="J29" s="30">
        <f t="shared" si="2"/>
        <v>0</v>
      </c>
      <c r="K29" s="30">
        <v>0</v>
      </c>
      <c r="L29" s="30">
        <v>0</v>
      </c>
      <c r="M29" s="30">
        <f t="shared" si="3"/>
        <v>0</v>
      </c>
      <c r="N29" s="30">
        <v>0</v>
      </c>
      <c r="O29" s="30">
        <v>0</v>
      </c>
      <c r="P29" s="30">
        <f t="shared" si="4"/>
        <v>0</v>
      </c>
      <c r="Q29" s="30">
        <v>0</v>
      </c>
      <c r="R29" s="30">
        <v>0</v>
      </c>
      <c r="S29" s="30">
        <f t="shared" si="5"/>
        <v>0</v>
      </c>
      <c r="T29" s="30">
        <v>416741</v>
      </c>
      <c r="U29" s="30">
        <v>416741</v>
      </c>
      <c r="V29" s="30">
        <f t="shared" si="6"/>
        <v>0</v>
      </c>
      <c r="W29" s="30"/>
      <c r="X29" s="30"/>
      <c r="Y29" s="30">
        <f t="shared" si="7"/>
        <v>0</v>
      </c>
      <c r="Z29" s="30">
        <v>0</v>
      </c>
      <c r="AA29" s="30">
        <v>0</v>
      </c>
      <c r="AB29" s="30">
        <f t="shared" si="8"/>
        <v>0</v>
      </c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</row>
    <row r="30" spans="1:249">
      <c r="A30" s="31" t="s">
        <v>37</v>
      </c>
      <c r="B30" s="30">
        <f t="shared" si="0"/>
        <v>10000</v>
      </c>
      <c r="C30" s="30">
        <f t="shared" si="0"/>
        <v>10000</v>
      </c>
      <c r="D30" s="30">
        <f t="shared" si="0"/>
        <v>0</v>
      </c>
      <c r="E30" s="30">
        <v>0</v>
      </c>
      <c r="F30" s="30">
        <v>0</v>
      </c>
      <c r="G30" s="30">
        <f t="shared" si="1"/>
        <v>0</v>
      </c>
      <c r="H30" s="30">
        <v>0</v>
      </c>
      <c r="I30" s="30">
        <v>0</v>
      </c>
      <c r="J30" s="30">
        <f t="shared" si="2"/>
        <v>0</v>
      </c>
      <c r="K30" s="30">
        <v>0</v>
      </c>
      <c r="L30" s="30">
        <v>0</v>
      </c>
      <c r="M30" s="30">
        <f t="shared" si="3"/>
        <v>0</v>
      </c>
      <c r="N30" s="30">
        <v>0</v>
      </c>
      <c r="O30" s="30">
        <v>0</v>
      </c>
      <c r="P30" s="30">
        <f t="shared" si="4"/>
        <v>0</v>
      </c>
      <c r="Q30" s="30">
        <v>10000</v>
      </c>
      <c r="R30" s="30">
        <v>10000</v>
      </c>
      <c r="S30" s="30">
        <f t="shared" si="5"/>
        <v>0</v>
      </c>
      <c r="T30" s="30">
        <v>0</v>
      </c>
      <c r="U30" s="30">
        <v>0</v>
      </c>
      <c r="V30" s="30">
        <f t="shared" si="6"/>
        <v>0</v>
      </c>
      <c r="W30" s="30">
        <v>0</v>
      </c>
      <c r="X30" s="30">
        <v>0</v>
      </c>
      <c r="Y30" s="30">
        <f t="shared" si="7"/>
        <v>0</v>
      </c>
      <c r="Z30" s="30">
        <v>0</v>
      </c>
      <c r="AA30" s="30">
        <v>0</v>
      </c>
      <c r="AB30" s="30">
        <f t="shared" si="8"/>
        <v>0</v>
      </c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</row>
    <row r="31" spans="1:249" ht="47.25">
      <c r="A31" s="32" t="s">
        <v>38</v>
      </c>
      <c r="B31" s="30">
        <f t="shared" si="0"/>
        <v>117937</v>
      </c>
      <c r="C31" s="30">
        <f t="shared" si="0"/>
        <v>117937</v>
      </c>
      <c r="D31" s="30">
        <f t="shared" si="0"/>
        <v>0</v>
      </c>
      <c r="E31" s="30">
        <v>0</v>
      </c>
      <c r="F31" s="30">
        <v>0</v>
      </c>
      <c r="G31" s="30">
        <f t="shared" si="1"/>
        <v>0</v>
      </c>
      <c r="H31" s="30">
        <v>0</v>
      </c>
      <c r="I31" s="30">
        <v>0</v>
      </c>
      <c r="J31" s="30">
        <f t="shared" si="2"/>
        <v>0</v>
      </c>
      <c r="K31" s="30">
        <v>38021</v>
      </c>
      <c r="L31" s="30">
        <v>38021</v>
      </c>
      <c r="M31" s="30">
        <f t="shared" si="3"/>
        <v>0</v>
      </c>
      <c r="N31" s="30">
        <v>0</v>
      </c>
      <c r="O31" s="30">
        <v>0</v>
      </c>
      <c r="P31" s="30">
        <f t="shared" si="4"/>
        <v>0</v>
      </c>
      <c r="Q31" s="30">
        <v>0</v>
      </c>
      <c r="R31" s="30">
        <v>0</v>
      </c>
      <c r="S31" s="30">
        <f t="shared" si="5"/>
        <v>0</v>
      </c>
      <c r="T31" s="30">
        <v>79916</v>
      </c>
      <c r="U31" s="30">
        <v>79916</v>
      </c>
      <c r="V31" s="30">
        <f t="shared" si="6"/>
        <v>0</v>
      </c>
      <c r="W31" s="30">
        <v>0</v>
      </c>
      <c r="X31" s="30">
        <v>0</v>
      </c>
      <c r="Y31" s="30">
        <f t="shared" si="7"/>
        <v>0</v>
      </c>
      <c r="Z31" s="30">
        <v>0</v>
      </c>
      <c r="AA31" s="30">
        <v>0</v>
      </c>
      <c r="AB31" s="30">
        <f t="shared" si="8"/>
        <v>0</v>
      </c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</row>
    <row r="32" spans="1:249" ht="63">
      <c r="A32" s="31" t="s">
        <v>39</v>
      </c>
      <c r="B32" s="27">
        <f t="shared" si="0"/>
        <v>768</v>
      </c>
      <c r="C32" s="27">
        <f t="shared" si="0"/>
        <v>0</v>
      </c>
      <c r="D32" s="27">
        <f t="shared" si="0"/>
        <v>-768</v>
      </c>
      <c r="E32" s="27">
        <v>0</v>
      </c>
      <c r="F32" s="27">
        <v>0</v>
      </c>
      <c r="G32" s="27">
        <f t="shared" si="1"/>
        <v>0</v>
      </c>
      <c r="H32" s="27">
        <v>0</v>
      </c>
      <c r="I32" s="27">
        <v>0</v>
      </c>
      <c r="J32" s="27">
        <f t="shared" si="2"/>
        <v>0</v>
      </c>
      <c r="K32" s="27">
        <v>768</v>
      </c>
      <c r="L32" s="27">
        <f>768-768</f>
        <v>0</v>
      </c>
      <c r="M32" s="27">
        <f t="shared" si="3"/>
        <v>-768</v>
      </c>
      <c r="N32" s="27">
        <v>0</v>
      </c>
      <c r="O32" s="27">
        <v>0</v>
      </c>
      <c r="P32" s="27">
        <f t="shared" si="4"/>
        <v>0</v>
      </c>
      <c r="Q32" s="27">
        <v>0</v>
      </c>
      <c r="R32" s="27">
        <v>0</v>
      </c>
      <c r="S32" s="27">
        <f t="shared" si="5"/>
        <v>0</v>
      </c>
      <c r="T32" s="27"/>
      <c r="U32" s="27"/>
      <c r="V32" s="27">
        <f t="shared" si="6"/>
        <v>0</v>
      </c>
      <c r="W32" s="27">
        <v>0</v>
      </c>
      <c r="X32" s="27">
        <v>0</v>
      </c>
      <c r="Y32" s="27">
        <f t="shared" si="7"/>
        <v>0</v>
      </c>
      <c r="Z32" s="27">
        <v>0</v>
      </c>
      <c r="AA32" s="27">
        <v>0</v>
      </c>
      <c r="AB32" s="27">
        <f t="shared" si="8"/>
        <v>0</v>
      </c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</row>
    <row r="33" spans="1:251">
      <c r="A33" s="23" t="s">
        <v>40</v>
      </c>
      <c r="B33" s="24">
        <f t="shared" si="0"/>
        <v>3188949</v>
      </c>
      <c r="C33" s="24">
        <f t="shared" si="0"/>
        <v>3996996</v>
      </c>
      <c r="D33" s="24">
        <f t="shared" si="0"/>
        <v>808047</v>
      </c>
      <c r="E33" s="24">
        <f>SUM(E34)</f>
        <v>0</v>
      </c>
      <c r="F33" s="24">
        <f>SUM(F34)</f>
        <v>0</v>
      </c>
      <c r="G33" s="24">
        <f t="shared" si="1"/>
        <v>0</v>
      </c>
      <c r="H33" s="24">
        <f>SUM(H34)</f>
        <v>0</v>
      </c>
      <c r="I33" s="24">
        <f>SUM(I34)</f>
        <v>0</v>
      </c>
      <c r="J33" s="24">
        <f t="shared" si="2"/>
        <v>0</v>
      </c>
      <c r="K33" s="24">
        <f>SUM(K34)</f>
        <v>450258</v>
      </c>
      <c r="L33" s="24">
        <f>SUM(L34)</f>
        <v>594858</v>
      </c>
      <c r="M33" s="24">
        <f t="shared" si="3"/>
        <v>144600</v>
      </c>
      <c r="N33" s="24">
        <f>SUM(N34)</f>
        <v>0</v>
      </c>
      <c r="O33" s="24">
        <f>SUM(O34)</f>
        <v>0</v>
      </c>
      <c r="P33" s="24">
        <f t="shared" si="4"/>
        <v>0</v>
      </c>
      <c r="Q33" s="24">
        <f>SUM(Q34)</f>
        <v>126441</v>
      </c>
      <c r="R33" s="24">
        <f>SUM(R34)</f>
        <v>126441</v>
      </c>
      <c r="S33" s="24">
        <f t="shared" si="5"/>
        <v>0</v>
      </c>
      <c r="T33" s="24">
        <f>SUM(T34)</f>
        <v>438842</v>
      </c>
      <c r="U33" s="24">
        <f>SUM(U34)</f>
        <v>438842</v>
      </c>
      <c r="V33" s="24">
        <f t="shared" si="6"/>
        <v>0</v>
      </c>
      <c r="W33" s="24">
        <f>SUM(W34)</f>
        <v>0</v>
      </c>
      <c r="X33" s="24">
        <f>SUM(X34)</f>
        <v>5400</v>
      </c>
      <c r="Y33" s="24">
        <f t="shared" si="7"/>
        <v>5400</v>
      </c>
      <c r="Z33" s="24">
        <f>SUM(Z34)</f>
        <v>2173408</v>
      </c>
      <c r="AA33" s="24">
        <f>SUM(AA34)</f>
        <v>2831455</v>
      </c>
      <c r="AB33" s="24">
        <f t="shared" si="8"/>
        <v>658047</v>
      </c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</row>
    <row r="34" spans="1:251">
      <c r="A34" s="23" t="s">
        <v>19</v>
      </c>
      <c r="B34" s="24">
        <f t="shared" si="0"/>
        <v>3188949</v>
      </c>
      <c r="C34" s="24">
        <f t="shared" si="0"/>
        <v>3996996</v>
      </c>
      <c r="D34" s="24">
        <f t="shared" si="0"/>
        <v>808047</v>
      </c>
      <c r="E34" s="24">
        <f>SUM(E35:E45)</f>
        <v>0</v>
      </c>
      <c r="F34" s="24">
        <f>SUM(F35:F45)</f>
        <v>0</v>
      </c>
      <c r="G34" s="24">
        <f t="shared" si="1"/>
        <v>0</v>
      </c>
      <c r="H34" s="24">
        <f>SUM(H35:H45)</f>
        <v>0</v>
      </c>
      <c r="I34" s="24">
        <f>SUM(I35:I45)</f>
        <v>0</v>
      </c>
      <c r="J34" s="24">
        <f t="shared" si="2"/>
        <v>0</v>
      </c>
      <c r="K34" s="24">
        <f>SUM(K35:K45)</f>
        <v>450258</v>
      </c>
      <c r="L34" s="24">
        <f>SUM(L35:L45)</f>
        <v>594858</v>
      </c>
      <c r="M34" s="24">
        <f t="shared" si="3"/>
        <v>144600</v>
      </c>
      <c r="N34" s="24">
        <f>SUM(N35:N45)</f>
        <v>0</v>
      </c>
      <c r="O34" s="24">
        <f>SUM(O35:O45)</f>
        <v>0</v>
      </c>
      <c r="P34" s="24">
        <f t="shared" si="4"/>
        <v>0</v>
      </c>
      <c r="Q34" s="24">
        <f>SUM(Q35:Q45)</f>
        <v>126441</v>
      </c>
      <c r="R34" s="24">
        <f>SUM(R35:R45)</f>
        <v>126441</v>
      </c>
      <c r="S34" s="24">
        <f t="shared" si="5"/>
        <v>0</v>
      </c>
      <c r="T34" s="24">
        <f>SUM(T35:T45)</f>
        <v>438842</v>
      </c>
      <c r="U34" s="24">
        <f>SUM(U35:U45)</f>
        <v>438842</v>
      </c>
      <c r="V34" s="24">
        <f t="shared" si="6"/>
        <v>0</v>
      </c>
      <c r="W34" s="24">
        <f>SUM(W35:W45)</f>
        <v>0</v>
      </c>
      <c r="X34" s="24">
        <f>SUM(X35:X45)</f>
        <v>5400</v>
      </c>
      <c r="Y34" s="24">
        <f t="shared" si="7"/>
        <v>5400</v>
      </c>
      <c r="Z34" s="24">
        <f>SUM(Z35:Z45)</f>
        <v>2173408</v>
      </c>
      <c r="AA34" s="24">
        <f>SUM(AA35:AA45)</f>
        <v>2831455</v>
      </c>
      <c r="AB34" s="24">
        <f t="shared" si="8"/>
        <v>658047</v>
      </c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</row>
    <row r="35" spans="1:251" ht="47.25">
      <c r="A35" s="34" t="s">
        <v>41</v>
      </c>
      <c r="B35" s="30">
        <f t="shared" si="0"/>
        <v>600</v>
      </c>
      <c r="C35" s="30">
        <f t="shared" si="0"/>
        <v>600</v>
      </c>
      <c r="D35" s="30">
        <f t="shared" si="0"/>
        <v>0</v>
      </c>
      <c r="E35" s="30"/>
      <c r="F35" s="30"/>
      <c r="G35" s="30">
        <f t="shared" si="1"/>
        <v>0</v>
      </c>
      <c r="H35" s="30">
        <v>0</v>
      </c>
      <c r="I35" s="30">
        <v>0</v>
      </c>
      <c r="J35" s="30">
        <f t="shared" si="2"/>
        <v>0</v>
      </c>
      <c r="K35" s="30">
        <v>600</v>
      </c>
      <c r="L35" s="30">
        <v>600</v>
      </c>
      <c r="M35" s="30">
        <f t="shared" si="3"/>
        <v>0</v>
      </c>
      <c r="N35" s="30">
        <v>0</v>
      </c>
      <c r="O35" s="30">
        <v>0</v>
      </c>
      <c r="P35" s="30">
        <f t="shared" si="4"/>
        <v>0</v>
      </c>
      <c r="Q35" s="30">
        <v>0</v>
      </c>
      <c r="R35" s="30">
        <v>0</v>
      </c>
      <c r="S35" s="30">
        <f t="shared" si="5"/>
        <v>0</v>
      </c>
      <c r="T35" s="30"/>
      <c r="U35" s="30"/>
      <c r="V35" s="30">
        <f t="shared" si="6"/>
        <v>0</v>
      </c>
      <c r="W35" s="30">
        <v>0</v>
      </c>
      <c r="X35" s="30">
        <v>0</v>
      </c>
      <c r="Y35" s="30">
        <f t="shared" si="7"/>
        <v>0</v>
      </c>
      <c r="Z35" s="30">
        <v>0</v>
      </c>
      <c r="AA35" s="30">
        <v>0</v>
      </c>
      <c r="AB35" s="30">
        <f t="shared" si="8"/>
        <v>0</v>
      </c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</row>
    <row r="36" spans="1:251" ht="78.75">
      <c r="A36" s="34" t="s">
        <v>42</v>
      </c>
      <c r="B36" s="30">
        <f t="shared" si="0"/>
        <v>5400</v>
      </c>
      <c r="C36" s="30">
        <f t="shared" si="0"/>
        <v>300000</v>
      </c>
      <c r="D36" s="30">
        <f t="shared" si="0"/>
        <v>294600</v>
      </c>
      <c r="E36" s="30"/>
      <c r="F36" s="30"/>
      <c r="G36" s="30">
        <f t="shared" si="1"/>
        <v>0</v>
      </c>
      <c r="H36" s="30">
        <v>0</v>
      </c>
      <c r="I36" s="30">
        <v>0</v>
      </c>
      <c r="J36" s="30">
        <f t="shared" si="2"/>
        <v>0</v>
      </c>
      <c r="K36" s="30">
        <v>5400</v>
      </c>
      <c r="L36" s="30">
        <f>5400-5400</f>
        <v>0</v>
      </c>
      <c r="M36" s="30">
        <f t="shared" si="3"/>
        <v>-5400</v>
      </c>
      <c r="N36" s="30">
        <v>0</v>
      </c>
      <c r="O36" s="30">
        <v>0</v>
      </c>
      <c r="P36" s="30">
        <f t="shared" si="4"/>
        <v>0</v>
      </c>
      <c r="Q36" s="30">
        <v>0</v>
      </c>
      <c r="R36" s="30">
        <v>0</v>
      </c>
      <c r="S36" s="30">
        <f t="shared" si="5"/>
        <v>0</v>
      </c>
      <c r="T36" s="30"/>
      <c r="U36" s="30"/>
      <c r="V36" s="30">
        <f t="shared" si="6"/>
        <v>0</v>
      </c>
      <c r="W36" s="30">
        <v>0</v>
      </c>
      <c r="X36" s="30">
        <v>5400</v>
      </c>
      <c r="Y36" s="30">
        <f t="shared" si="7"/>
        <v>5400</v>
      </c>
      <c r="Z36" s="30">
        <v>0</v>
      </c>
      <c r="AA36" s="30">
        <v>294600</v>
      </c>
      <c r="AB36" s="30">
        <f t="shared" si="8"/>
        <v>294600</v>
      </c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</row>
    <row r="37" spans="1:251" ht="94.5">
      <c r="A37" s="34" t="s">
        <v>43</v>
      </c>
      <c r="B37" s="30">
        <f t="shared" si="0"/>
        <v>0</v>
      </c>
      <c r="C37" s="30">
        <f t="shared" si="0"/>
        <v>164000</v>
      </c>
      <c r="D37" s="30">
        <f t="shared" si="0"/>
        <v>164000</v>
      </c>
      <c r="E37" s="30"/>
      <c r="F37" s="30"/>
      <c r="G37" s="30">
        <f t="shared" si="1"/>
        <v>0</v>
      </c>
      <c r="H37" s="30">
        <v>0</v>
      </c>
      <c r="I37" s="30">
        <v>0</v>
      </c>
      <c r="J37" s="30">
        <f t="shared" si="2"/>
        <v>0</v>
      </c>
      <c r="K37" s="30">
        <v>0</v>
      </c>
      <c r="L37" s="30">
        <f t="shared" ref="L37:L39" si="9">5400-5400</f>
        <v>0</v>
      </c>
      <c r="M37" s="30">
        <f t="shared" si="3"/>
        <v>0</v>
      </c>
      <c r="N37" s="30">
        <v>0</v>
      </c>
      <c r="O37" s="30">
        <v>0</v>
      </c>
      <c r="P37" s="30">
        <f t="shared" si="4"/>
        <v>0</v>
      </c>
      <c r="Q37" s="30">
        <v>0</v>
      </c>
      <c r="R37" s="30">
        <v>0</v>
      </c>
      <c r="S37" s="30">
        <f t="shared" si="5"/>
        <v>0</v>
      </c>
      <c r="T37" s="30"/>
      <c r="U37" s="30"/>
      <c r="V37" s="30">
        <f t="shared" si="6"/>
        <v>0</v>
      </c>
      <c r="W37" s="30">
        <v>0</v>
      </c>
      <c r="X37" s="30">
        <v>0</v>
      </c>
      <c r="Y37" s="30">
        <f t="shared" si="7"/>
        <v>0</v>
      </c>
      <c r="Z37" s="30">
        <v>0</v>
      </c>
      <c r="AA37" s="30">
        <v>164000</v>
      </c>
      <c r="AB37" s="30">
        <f t="shared" si="8"/>
        <v>164000</v>
      </c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</row>
    <row r="38" spans="1:251" ht="78.75">
      <c r="A38" s="34" t="s">
        <v>44</v>
      </c>
      <c r="B38" s="30">
        <f t="shared" si="0"/>
        <v>0</v>
      </c>
      <c r="C38" s="30">
        <f t="shared" si="0"/>
        <v>199927</v>
      </c>
      <c r="D38" s="30">
        <f t="shared" si="0"/>
        <v>199927</v>
      </c>
      <c r="E38" s="30"/>
      <c r="F38" s="30"/>
      <c r="G38" s="30">
        <f t="shared" si="1"/>
        <v>0</v>
      </c>
      <c r="H38" s="30">
        <v>0</v>
      </c>
      <c r="I38" s="30">
        <v>0</v>
      </c>
      <c r="J38" s="30">
        <f t="shared" si="2"/>
        <v>0</v>
      </c>
      <c r="K38" s="30">
        <v>0</v>
      </c>
      <c r="L38" s="30">
        <f t="shared" si="9"/>
        <v>0</v>
      </c>
      <c r="M38" s="30">
        <f t="shared" si="3"/>
        <v>0</v>
      </c>
      <c r="N38" s="30">
        <v>0</v>
      </c>
      <c r="O38" s="30">
        <v>0</v>
      </c>
      <c r="P38" s="30">
        <f t="shared" si="4"/>
        <v>0</v>
      </c>
      <c r="Q38" s="30">
        <v>0</v>
      </c>
      <c r="R38" s="30">
        <v>0</v>
      </c>
      <c r="S38" s="30">
        <f t="shared" si="5"/>
        <v>0</v>
      </c>
      <c r="T38" s="30"/>
      <c r="U38" s="30"/>
      <c r="V38" s="30">
        <f t="shared" si="6"/>
        <v>0</v>
      </c>
      <c r="W38" s="30">
        <v>0</v>
      </c>
      <c r="X38" s="30">
        <v>0</v>
      </c>
      <c r="Y38" s="30">
        <f t="shared" si="7"/>
        <v>0</v>
      </c>
      <c r="Z38" s="30">
        <v>0</v>
      </c>
      <c r="AA38" s="30">
        <v>199927</v>
      </c>
      <c r="AB38" s="30">
        <f t="shared" si="8"/>
        <v>199927</v>
      </c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</row>
    <row r="39" spans="1:251" ht="78.75">
      <c r="A39" s="34" t="s">
        <v>45</v>
      </c>
      <c r="B39" s="30">
        <f t="shared" si="0"/>
        <v>0</v>
      </c>
      <c r="C39" s="30">
        <f t="shared" si="0"/>
        <v>99520</v>
      </c>
      <c r="D39" s="30">
        <f t="shared" si="0"/>
        <v>99520</v>
      </c>
      <c r="E39" s="30"/>
      <c r="F39" s="30"/>
      <c r="G39" s="30">
        <f t="shared" si="1"/>
        <v>0</v>
      </c>
      <c r="H39" s="30">
        <v>0</v>
      </c>
      <c r="I39" s="30">
        <v>0</v>
      </c>
      <c r="J39" s="30">
        <f t="shared" si="2"/>
        <v>0</v>
      </c>
      <c r="K39" s="30">
        <v>0</v>
      </c>
      <c r="L39" s="30">
        <f t="shared" si="9"/>
        <v>0</v>
      </c>
      <c r="M39" s="30">
        <f t="shared" si="3"/>
        <v>0</v>
      </c>
      <c r="N39" s="30">
        <v>0</v>
      </c>
      <c r="O39" s="30">
        <v>0</v>
      </c>
      <c r="P39" s="30">
        <f t="shared" si="4"/>
        <v>0</v>
      </c>
      <c r="Q39" s="30">
        <v>0</v>
      </c>
      <c r="R39" s="30">
        <v>0</v>
      </c>
      <c r="S39" s="30">
        <f t="shared" si="5"/>
        <v>0</v>
      </c>
      <c r="T39" s="30"/>
      <c r="U39" s="30"/>
      <c r="V39" s="30">
        <f t="shared" si="6"/>
        <v>0</v>
      </c>
      <c r="W39" s="30">
        <v>0</v>
      </c>
      <c r="X39" s="30">
        <v>0</v>
      </c>
      <c r="Y39" s="30">
        <f t="shared" si="7"/>
        <v>0</v>
      </c>
      <c r="Z39" s="30">
        <v>0</v>
      </c>
      <c r="AA39" s="30">
        <v>99520</v>
      </c>
      <c r="AB39" s="30">
        <f t="shared" si="8"/>
        <v>99520</v>
      </c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</row>
    <row r="40" spans="1:251" ht="31.5">
      <c r="A40" s="33" t="s">
        <v>46</v>
      </c>
      <c r="B40" s="30">
        <f t="shared" si="0"/>
        <v>100000</v>
      </c>
      <c r="C40" s="30">
        <f t="shared" si="0"/>
        <v>0</v>
      </c>
      <c r="D40" s="30">
        <f t="shared" si="0"/>
        <v>-100000</v>
      </c>
      <c r="E40" s="30">
        <v>0</v>
      </c>
      <c r="F40" s="30">
        <v>0</v>
      </c>
      <c r="G40" s="30">
        <f t="shared" si="1"/>
        <v>0</v>
      </c>
      <c r="H40" s="30">
        <v>0</v>
      </c>
      <c r="I40" s="30">
        <v>0</v>
      </c>
      <c r="J40" s="30">
        <f t="shared" si="2"/>
        <v>0</v>
      </c>
      <c r="K40" s="30">
        <v>0</v>
      </c>
      <c r="L40" s="30">
        <v>0</v>
      </c>
      <c r="M40" s="30">
        <f t="shared" si="3"/>
        <v>0</v>
      </c>
      <c r="N40" s="30">
        <v>0</v>
      </c>
      <c r="O40" s="30">
        <v>0</v>
      </c>
      <c r="P40" s="30">
        <f t="shared" si="4"/>
        <v>0</v>
      </c>
      <c r="Q40" s="30">
        <v>0</v>
      </c>
      <c r="R40" s="30">
        <v>0</v>
      </c>
      <c r="S40" s="30">
        <f t="shared" si="5"/>
        <v>0</v>
      </c>
      <c r="T40" s="30">
        <v>0</v>
      </c>
      <c r="U40" s="30">
        <v>0</v>
      </c>
      <c r="V40" s="30">
        <f t="shared" si="6"/>
        <v>0</v>
      </c>
      <c r="W40" s="30">
        <v>0</v>
      </c>
      <c r="X40" s="30">
        <v>0</v>
      </c>
      <c r="Y40" s="30">
        <f t="shared" si="7"/>
        <v>0</v>
      </c>
      <c r="Z40" s="30">
        <v>100000</v>
      </c>
      <c r="AA40" s="30">
        <f>100000-100000</f>
        <v>0</v>
      </c>
      <c r="AB40" s="30">
        <f t="shared" si="8"/>
        <v>-100000</v>
      </c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</row>
    <row r="41" spans="1:251" ht="31.5">
      <c r="A41" s="33" t="s">
        <v>47</v>
      </c>
      <c r="B41" s="30">
        <f t="shared" si="0"/>
        <v>0</v>
      </c>
      <c r="C41" s="30">
        <f t="shared" si="0"/>
        <v>150000</v>
      </c>
      <c r="D41" s="30">
        <f t="shared" si="0"/>
        <v>150000</v>
      </c>
      <c r="E41" s="30">
        <v>0</v>
      </c>
      <c r="F41" s="30">
        <v>0</v>
      </c>
      <c r="G41" s="30">
        <f t="shared" si="1"/>
        <v>0</v>
      </c>
      <c r="H41" s="30">
        <v>0</v>
      </c>
      <c r="I41" s="30">
        <v>0</v>
      </c>
      <c r="J41" s="30">
        <f t="shared" si="2"/>
        <v>0</v>
      </c>
      <c r="K41" s="30">
        <v>0</v>
      </c>
      <c r="L41" s="30">
        <v>150000</v>
      </c>
      <c r="M41" s="30">
        <f t="shared" si="3"/>
        <v>150000</v>
      </c>
      <c r="N41" s="30">
        <v>0</v>
      </c>
      <c r="O41" s="30">
        <v>0</v>
      </c>
      <c r="P41" s="30">
        <f t="shared" si="4"/>
        <v>0</v>
      </c>
      <c r="Q41" s="30">
        <v>0</v>
      </c>
      <c r="R41" s="30">
        <v>0</v>
      </c>
      <c r="S41" s="30">
        <f t="shared" si="5"/>
        <v>0</v>
      </c>
      <c r="T41" s="30">
        <v>0</v>
      </c>
      <c r="U41" s="30">
        <v>0</v>
      </c>
      <c r="V41" s="30">
        <f t="shared" si="6"/>
        <v>0</v>
      </c>
      <c r="W41" s="30">
        <v>0</v>
      </c>
      <c r="X41" s="30">
        <v>0</v>
      </c>
      <c r="Y41" s="30">
        <f t="shared" si="7"/>
        <v>0</v>
      </c>
      <c r="Z41" s="30">
        <v>0</v>
      </c>
      <c r="AA41" s="30">
        <f>100000-100000</f>
        <v>0</v>
      </c>
      <c r="AB41" s="30">
        <f t="shared" si="8"/>
        <v>0</v>
      </c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</row>
    <row r="42" spans="1:251" ht="94.5">
      <c r="A42" s="33" t="s">
        <v>48</v>
      </c>
      <c r="B42" s="30">
        <f t="shared" si="0"/>
        <v>2053408</v>
      </c>
      <c r="C42" s="30">
        <f t="shared" si="0"/>
        <v>2053408</v>
      </c>
      <c r="D42" s="30">
        <f t="shared" si="0"/>
        <v>0</v>
      </c>
      <c r="E42" s="30">
        <v>0</v>
      </c>
      <c r="F42" s="30">
        <v>0</v>
      </c>
      <c r="G42" s="30">
        <f t="shared" si="1"/>
        <v>0</v>
      </c>
      <c r="H42" s="30">
        <v>0</v>
      </c>
      <c r="I42" s="30">
        <v>0</v>
      </c>
      <c r="J42" s="30">
        <f t="shared" si="2"/>
        <v>0</v>
      </c>
      <c r="K42" s="30">
        <v>0</v>
      </c>
      <c r="L42" s="30">
        <v>0</v>
      </c>
      <c r="M42" s="30">
        <f t="shared" si="3"/>
        <v>0</v>
      </c>
      <c r="N42" s="30"/>
      <c r="O42" s="30"/>
      <c r="P42" s="30">
        <f t="shared" si="4"/>
        <v>0</v>
      </c>
      <c r="Q42" s="30">
        <v>0</v>
      </c>
      <c r="R42" s="30">
        <v>0</v>
      </c>
      <c r="S42" s="30">
        <f t="shared" si="5"/>
        <v>0</v>
      </c>
      <c r="T42" s="30"/>
      <c r="U42" s="30"/>
      <c r="V42" s="30">
        <f t="shared" si="6"/>
        <v>0</v>
      </c>
      <c r="W42" s="30">
        <v>0</v>
      </c>
      <c r="X42" s="30">
        <v>0</v>
      </c>
      <c r="Y42" s="30">
        <f t="shared" si="7"/>
        <v>0</v>
      </c>
      <c r="Z42" s="30">
        <v>2053408</v>
      </c>
      <c r="AA42" s="30">
        <v>2053408</v>
      </c>
      <c r="AB42" s="30">
        <f t="shared" si="8"/>
        <v>0</v>
      </c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</row>
    <row r="43" spans="1:251" ht="31.5">
      <c r="A43" s="33" t="s">
        <v>49</v>
      </c>
      <c r="B43" s="30">
        <f t="shared" si="0"/>
        <v>201852</v>
      </c>
      <c r="C43" s="30">
        <f t="shared" si="0"/>
        <v>201852</v>
      </c>
      <c r="D43" s="30">
        <f t="shared" si="0"/>
        <v>0</v>
      </c>
      <c r="E43" s="30">
        <v>0</v>
      </c>
      <c r="F43" s="30">
        <v>0</v>
      </c>
      <c r="G43" s="30">
        <f t="shared" si="1"/>
        <v>0</v>
      </c>
      <c r="H43" s="30">
        <v>0</v>
      </c>
      <c r="I43" s="30">
        <v>0</v>
      </c>
      <c r="J43" s="30">
        <f t="shared" si="2"/>
        <v>0</v>
      </c>
      <c r="K43" s="30">
        <v>0</v>
      </c>
      <c r="L43" s="30">
        <v>0</v>
      </c>
      <c r="M43" s="30">
        <f t="shared" si="3"/>
        <v>0</v>
      </c>
      <c r="N43" s="30">
        <v>0</v>
      </c>
      <c r="O43" s="30">
        <v>0</v>
      </c>
      <c r="P43" s="30">
        <f t="shared" si="4"/>
        <v>0</v>
      </c>
      <c r="Q43" s="30">
        <v>0</v>
      </c>
      <c r="R43" s="30">
        <v>0</v>
      </c>
      <c r="S43" s="30">
        <f t="shared" si="5"/>
        <v>0</v>
      </c>
      <c r="T43" s="30">
        <v>181852</v>
      </c>
      <c r="U43" s="30">
        <v>181852</v>
      </c>
      <c r="V43" s="30">
        <f t="shared" si="6"/>
        <v>0</v>
      </c>
      <c r="W43" s="30">
        <v>0</v>
      </c>
      <c r="X43" s="30">
        <v>0</v>
      </c>
      <c r="Y43" s="30">
        <f t="shared" si="7"/>
        <v>0</v>
      </c>
      <c r="Z43" s="30">
        <v>20000</v>
      </c>
      <c r="AA43" s="30">
        <v>20000</v>
      </c>
      <c r="AB43" s="30">
        <f t="shared" si="8"/>
        <v>0</v>
      </c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</row>
    <row r="44" spans="1:251" ht="63">
      <c r="A44" s="33" t="s">
        <v>50</v>
      </c>
      <c r="B44" s="30">
        <f t="shared" si="0"/>
        <v>391233</v>
      </c>
      <c r="C44" s="30">
        <f t="shared" si="0"/>
        <v>391233</v>
      </c>
      <c r="D44" s="30">
        <f t="shared" si="0"/>
        <v>0</v>
      </c>
      <c r="E44" s="30"/>
      <c r="F44" s="30"/>
      <c r="G44" s="30">
        <f t="shared" si="1"/>
        <v>0</v>
      </c>
      <c r="H44" s="30">
        <v>0</v>
      </c>
      <c r="I44" s="30">
        <v>0</v>
      </c>
      <c r="J44" s="30">
        <f t="shared" si="2"/>
        <v>0</v>
      </c>
      <c r="K44" s="30">
        <f>314214</f>
        <v>314214</v>
      </c>
      <c r="L44" s="30">
        <f>314214</f>
        <v>314214</v>
      </c>
      <c r="M44" s="30">
        <f t="shared" si="3"/>
        <v>0</v>
      </c>
      <c r="N44" s="30">
        <v>0</v>
      </c>
      <c r="O44" s="30">
        <v>0</v>
      </c>
      <c r="P44" s="30">
        <f t="shared" si="4"/>
        <v>0</v>
      </c>
      <c r="Q44" s="30">
        <v>20029</v>
      </c>
      <c r="R44" s="30">
        <v>20029</v>
      </c>
      <c r="S44" s="30">
        <f t="shared" si="5"/>
        <v>0</v>
      </c>
      <c r="T44" s="30">
        <v>56990</v>
      </c>
      <c r="U44" s="30">
        <v>56990</v>
      </c>
      <c r="V44" s="30">
        <f t="shared" si="6"/>
        <v>0</v>
      </c>
      <c r="W44" s="30">
        <f>538266-538266</f>
        <v>0</v>
      </c>
      <c r="X44" s="30">
        <f>538266-538266</f>
        <v>0</v>
      </c>
      <c r="Y44" s="30">
        <f t="shared" si="7"/>
        <v>0</v>
      </c>
      <c r="Z44" s="30"/>
      <c r="AA44" s="30"/>
      <c r="AB44" s="30">
        <f t="shared" si="8"/>
        <v>0</v>
      </c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</row>
    <row r="45" spans="1:251" ht="47.25">
      <c r="A45" s="33" t="s">
        <v>51</v>
      </c>
      <c r="B45" s="30">
        <f t="shared" si="0"/>
        <v>436456</v>
      </c>
      <c r="C45" s="30">
        <f t="shared" si="0"/>
        <v>436456</v>
      </c>
      <c r="D45" s="30">
        <f t="shared" si="0"/>
        <v>0</v>
      </c>
      <c r="E45" s="30">
        <v>0</v>
      </c>
      <c r="F45" s="30">
        <v>0</v>
      </c>
      <c r="G45" s="30">
        <f t="shared" si="1"/>
        <v>0</v>
      </c>
      <c r="H45" s="30">
        <v>0</v>
      </c>
      <c r="I45" s="30">
        <v>0</v>
      </c>
      <c r="J45" s="30">
        <f t="shared" si="2"/>
        <v>0</v>
      </c>
      <c r="K45" s="30">
        <v>130044</v>
      </c>
      <c r="L45" s="30">
        <v>130044</v>
      </c>
      <c r="M45" s="30">
        <f t="shared" si="3"/>
        <v>0</v>
      </c>
      <c r="N45" s="30">
        <v>0</v>
      </c>
      <c r="O45" s="30">
        <v>0</v>
      </c>
      <c r="P45" s="30">
        <f t="shared" si="4"/>
        <v>0</v>
      </c>
      <c r="Q45" s="30">
        <f>106412</f>
        <v>106412</v>
      </c>
      <c r="R45" s="30">
        <f>106412</f>
        <v>106412</v>
      </c>
      <c r="S45" s="30">
        <f t="shared" si="5"/>
        <v>0</v>
      </c>
      <c r="T45" s="30">
        <v>200000</v>
      </c>
      <c r="U45" s="30">
        <v>200000</v>
      </c>
      <c r="V45" s="30">
        <f t="shared" si="6"/>
        <v>0</v>
      </c>
      <c r="W45" s="30"/>
      <c r="X45" s="30"/>
      <c r="Y45" s="30">
        <f t="shared" si="7"/>
        <v>0</v>
      </c>
      <c r="Z45" s="30">
        <v>0</v>
      </c>
      <c r="AA45" s="30">
        <v>0</v>
      </c>
      <c r="AB45" s="30">
        <f t="shared" si="8"/>
        <v>0</v>
      </c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</row>
    <row r="46" spans="1:251">
      <c r="A46" s="23" t="s">
        <v>52</v>
      </c>
      <c r="B46" s="24">
        <f t="shared" si="0"/>
        <v>1001869</v>
      </c>
      <c r="C46" s="24">
        <f t="shared" si="0"/>
        <v>1001869</v>
      </c>
      <c r="D46" s="24">
        <f t="shared" si="0"/>
        <v>0</v>
      </c>
      <c r="E46" s="24">
        <f>SUM(E47)</f>
        <v>0</v>
      </c>
      <c r="F46" s="24">
        <f>SUM(F47)</f>
        <v>0</v>
      </c>
      <c r="G46" s="24">
        <f t="shared" si="1"/>
        <v>0</v>
      </c>
      <c r="H46" s="24">
        <f>SUM(H47)</f>
        <v>0</v>
      </c>
      <c r="I46" s="24">
        <f>SUM(I47)</f>
        <v>0</v>
      </c>
      <c r="J46" s="24">
        <f t="shared" si="2"/>
        <v>0</v>
      </c>
      <c r="K46" s="24">
        <f>SUM(K47)</f>
        <v>0</v>
      </c>
      <c r="L46" s="24">
        <f>SUM(L47)</f>
        <v>0</v>
      </c>
      <c r="M46" s="24">
        <f t="shared" si="3"/>
        <v>0</v>
      </c>
      <c r="N46" s="24">
        <f>SUM(N47)</f>
        <v>0</v>
      </c>
      <c r="O46" s="24">
        <f>SUM(O47)</f>
        <v>0</v>
      </c>
      <c r="P46" s="24">
        <f t="shared" si="4"/>
        <v>0</v>
      </c>
      <c r="Q46" s="24">
        <f>SUM(Q47)</f>
        <v>751869</v>
      </c>
      <c r="R46" s="24">
        <f>SUM(R47)</f>
        <v>751869</v>
      </c>
      <c r="S46" s="24">
        <f t="shared" si="5"/>
        <v>0</v>
      </c>
      <c r="T46" s="24">
        <f>SUM(T47)</f>
        <v>0</v>
      </c>
      <c r="U46" s="24">
        <f>SUM(U47)</f>
        <v>0</v>
      </c>
      <c r="V46" s="24">
        <f t="shared" si="6"/>
        <v>0</v>
      </c>
      <c r="W46" s="24">
        <f>SUM(W47)</f>
        <v>0</v>
      </c>
      <c r="X46" s="24">
        <f>SUM(X47)</f>
        <v>0</v>
      </c>
      <c r="Y46" s="24">
        <f t="shared" si="7"/>
        <v>0</v>
      </c>
      <c r="Z46" s="24">
        <f>SUM(Z47)</f>
        <v>250000</v>
      </c>
      <c r="AA46" s="24">
        <f>SUM(AA47)</f>
        <v>250000</v>
      </c>
      <c r="AB46" s="24">
        <f t="shared" si="8"/>
        <v>0</v>
      </c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  <c r="EI46" s="22"/>
      <c r="EJ46" s="22"/>
      <c r="EK46" s="22"/>
      <c r="EL46" s="22"/>
      <c r="EM46" s="22"/>
      <c r="EN46" s="22"/>
      <c r="EO46" s="22"/>
      <c r="EP46" s="22"/>
      <c r="EQ46" s="22"/>
      <c r="ER46" s="22"/>
      <c r="ES46" s="22"/>
      <c r="ET46" s="22"/>
      <c r="EU46" s="22"/>
      <c r="EV46" s="22"/>
      <c r="EW46" s="22"/>
      <c r="EX46" s="22"/>
      <c r="EY46" s="22"/>
      <c r="EZ46" s="22"/>
      <c r="FA46" s="22"/>
      <c r="FB46" s="22"/>
      <c r="FC46" s="22"/>
      <c r="FD46" s="22"/>
      <c r="FE46" s="22"/>
      <c r="FF46" s="22"/>
      <c r="FG46" s="22"/>
      <c r="FH46" s="22"/>
      <c r="FI46" s="22"/>
      <c r="FJ46" s="22"/>
      <c r="FK46" s="22"/>
      <c r="FL46" s="22"/>
      <c r="FM46" s="22"/>
      <c r="FN46" s="22"/>
      <c r="FO46" s="22"/>
      <c r="FP46" s="22"/>
      <c r="FQ46" s="22"/>
      <c r="FR46" s="22"/>
      <c r="FS46" s="22"/>
      <c r="FT46" s="22"/>
      <c r="FU46" s="22"/>
      <c r="FV46" s="22"/>
      <c r="FW46" s="22"/>
      <c r="FX46" s="22"/>
      <c r="FY46" s="22"/>
      <c r="FZ46" s="22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</row>
    <row r="47" spans="1:251">
      <c r="A47" s="23" t="s">
        <v>19</v>
      </c>
      <c r="B47" s="24">
        <f t="shared" si="0"/>
        <v>1001869</v>
      </c>
      <c r="C47" s="24">
        <f t="shared" si="0"/>
        <v>1001869</v>
      </c>
      <c r="D47" s="24">
        <f t="shared" si="0"/>
        <v>0</v>
      </c>
      <c r="E47" s="24">
        <f>SUM(E48:E53)</f>
        <v>0</v>
      </c>
      <c r="F47" s="24">
        <f>SUM(F48:F53)</f>
        <v>0</v>
      </c>
      <c r="G47" s="24">
        <f t="shared" si="1"/>
        <v>0</v>
      </c>
      <c r="H47" s="24">
        <f>SUM(H48:H53)</f>
        <v>0</v>
      </c>
      <c r="I47" s="24">
        <f>SUM(I48:I53)</f>
        <v>0</v>
      </c>
      <c r="J47" s="24">
        <f t="shared" si="2"/>
        <v>0</v>
      </c>
      <c r="K47" s="24">
        <f>SUM(K48:K53)</f>
        <v>0</v>
      </c>
      <c r="L47" s="24">
        <f>SUM(L48:L53)</f>
        <v>0</v>
      </c>
      <c r="M47" s="24">
        <f t="shared" si="3"/>
        <v>0</v>
      </c>
      <c r="N47" s="24">
        <f>SUM(N48:N53)</f>
        <v>0</v>
      </c>
      <c r="O47" s="24">
        <f>SUM(O48:O53)</f>
        <v>0</v>
      </c>
      <c r="P47" s="24">
        <f t="shared" si="4"/>
        <v>0</v>
      </c>
      <c r="Q47" s="24">
        <f>SUM(Q48:Q53)</f>
        <v>751869</v>
      </c>
      <c r="R47" s="24">
        <f>SUM(R48:R53)</f>
        <v>751869</v>
      </c>
      <c r="S47" s="24">
        <f t="shared" si="5"/>
        <v>0</v>
      </c>
      <c r="T47" s="24">
        <f>SUM(T48:T53)</f>
        <v>0</v>
      </c>
      <c r="U47" s="24">
        <f>SUM(U48:U53)</f>
        <v>0</v>
      </c>
      <c r="V47" s="24">
        <f t="shared" si="6"/>
        <v>0</v>
      </c>
      <c r="W47" s="24">
        <f>SUM(W48:W53)</f>
        <v>0</v>
      </c>
      <c r="X47" s="24">
        <f>SUM(X48:X53)</f>
        <v>0</v>
      </c>
      <c r="Y47" s="24">
        <f t="shared" si="7"/>
        <v>0</v>
      </c>
      <c r="Z47" s="24">
        <f>SUM(Z48:Z53)</f>
        <v>250000</v>
      </c>
      <c r="AA47" s="24">
        <f>SUM(AA48:AA53)</f>
        <v>250000</v>
      </c>
      <c r="AB47" s="24">
        <f t="shared" si="8"/>
        <v>0</v>
      </c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  <c r="FM47" s="22"/>
      <c r="FN47" s="22"/>
      <c r="FO47" s="22"/>
      <c r="FP47" s="22"/>
      <c r="FQ47" s="22"/>
      <c r="FR47" s="22"/>
      <c r="FS47" s="22"/>
      <c r="FT47" s="22"/>
      <c r="FU47" s="22"/>
      <c r="FV47" s="22"/>
      <c r="FW47" s="22"/>
      <c r="FX47" s="22"/>
      <c r="FY47" s="22"/>
      <c r="FZ47" s="22"/>
      <c r="GA47" s="22"/>
      <c r="GB47" s="22"/>
      <c r="GC47" s="22"/>
      <c r="GD47" s="22"/>
      <c r="GE47" s="22"/>
      <c r="GF47" s="22"/>
      <c r="GG47" s="22"/>
      <c r="GH47" s="22"/>
      <c r="GI47" s="22"/>
      <c r="GJ47" s="22"/>
      <c r="GK47" s="22"/>
      <c r="GL47" s="22"/>
      <c r="GM47" s="22"/>
      <c r="GN47" s="22"/>
      <c r="GO47" s="22"/>
      <c r="GP47" s="22"/>
      <c r="GQ47" s="22"/>
      <c r="GR47" s="22"/>
      <c r="GS47" s="22"/>
      <c r="GT47" s="22"/>
      <c r="GU47" s="22"/>
      <c r="GV47" s="22"/>
      <c r="GW47" s="22"/>
      <c r="GX47" s="22"/>
      <c r="GY47" s="22"/>
      <c r="GZ47" s="22"/>
      <c r="HA47" s="22"/>
      <c r="HB47" s="22"/>
      <c r="HC47" s="22"/>
      <c r="HD47" s="22"/>
      <c r="HE47" s="22"/>
      <c r="HF47" s="22"/>
      <c r="HG47" s="22"/>
      <c r="HH47" s="22"/>
      <c r="HI47" s="22"/>
      <c r="HJ47" s="22"/>
      <c r="HK47" s="22"/>
      <c r="HL47" s="22"/>
      <c r="HM47" s="22"/>
      <c r="HN47" s="22"/>
      <c r="HO47" s="22"/>
      <c r="HP47" s="22"/>
      <c r="HQ47" s="22"/>
      <c r="HR47" s="22"/>
      <c r="HS47" s="22"/>
      <c r="HT47" s="22"/>
      <c r="HU47" s="22"/>
      <c r="HV47" s="22"/>
      <c r="HW47" s="22"/>
      <c r="HX47" s="22"/>
      <c r="HY47" s="22"/>
      <c r="HZ47" s="22"/>
      <c r="IA47" s="22"/>
      <c r="IB47" s="22"/>
      <c r="IC47" s="22"/>
      <c r="ID47" s="22"/>
      <c r="IE47" s="22"/>
      <c r="IF47" s="22"/>
      <c r="IG47" s="22"/>
      <c r="IH47" s="22"/>
      <c r="II47" s="22"/>
      <c r="IJ47" s="22"/>
      <c r="IK47" s="22"/>
      <c r="IL47" s="22"/>
      <c r="IM47" s="22"/>
      <c r="IN47" s="22"/>
      <c r="IO47" s="22"/>
    </row>
    <row r="48" spans="1:251" ht="31.5">
      <c r="A48" s="31" t="s">
        <v>53</v>
      </c>
      <c r="B48" s="30">
        <f t="shared" si="0"/>
        <v>38331</v>
      </c>
      <c r="C48" s="30">
        <f t="shared" si="0"/>
        <v>38331</v>
      </c>
      <c r="D48" s="30">
        <f t="shared" si="0"/>
        <v>0</v>
      </c>
      <c r="E48" s="30">
        <v>0</v>
      </c>
      <c r="F48" s="30">
        <v>0</v>
      </c>
      <c r="G48" s="30">
        <f t="shared" si="1"/>
        <v>0</v>
      </c>
      <c r="H48" s="30">
        <v>0</v>
      </c>
      <c r="I48" s="30">
        <v>0</v>
      </c>
      <c r="J48" s="30">
        <f t="shared" si="2"/>
        <v>0</v>
      </c>
      <c r="K48" s="30"/>
      <c r="L48" s="30"/>
      <c r="M48" s="30">
        <f t="shared" si="3"/>
        <v>0</v>
      </c>
      <c r="N48" s="30">
        <v>0</v>
      </c>
      <c r="O48" s="30">
        <v>0</v>
      </c>
      <c r="P48" s="30">
        <f t="shared" si="4"/>
        <v>0</v>
      </c>
      <c r="Q48" s="30">
        <v>38331</v>
      </c>
      <c r="R48" s="30">
        <v>38331</v>
      </c>
      <c r="S48" s="30">
        <f t="shared" si="5"/>
        <v>0</v>
      </c>
      <c r="T48" s="30">
        <v>0</v>
      </c>
      <c r="U48" s="30">
        <v>0</v>
      </c>
      <c r="V48" s="30">
        <f t="shared" si="6"/>
        <v>0</v>
      </c>
      <c r="W48" s="30">
        <v>0</v>
      </c>
      <c r="X48" s="30">
        <v>0</v>
      </c>
      <c r="Y48" s="30">
        <f t="shared" si="7"/>
        <v>0</v>
      </c>
      <c r="Z48" s="30">
        <v>0</v>
      </c>
      <c r="AA48" s="30">
        <v>0</v>
      </c>
      <c r="AB48" s="30">
        <f t="shared" si="8"/>
        <v>0</v>
      </c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</row>
    <row r="49" spans="1:249" ht="31.5">
      <c r="A49" s="31" t="s">
        <v>54</v>
      </c>
      <c r="B49" s="30">
        <f t="shared" si="0"/>
        <v>32179</v>
      </c>
      <c r="C49" s="30">
        <f t="shared" si="0"/>
        <v>32179</v>
      </c>
      <c r="D49" s="30">
        <f t="shared" si="0"/>
        <v>0</v>
      </c>
      <c r="E49" s="30">
        <v>0</v>
      </c>
      <c r="F49" s="30">
        <v>0</v>
      </c>
      <c r="G49" s="30">
        <f t="shared" si="1"/>
        <v>0</v>
      </c>
      <c r="H49" s="30">
        <v>0</v>
      </c>
      <c r="I49" s="30">
        <v>0</v>
      </c>
      <c r="J49" s="30">
        <f t="shared" si="2"/>
        <v>0</v>
      </c>
      <c r="K49" s="30"/>
      <c r="L49" s="30"/>
      <c r="M49" s="30">
        <f t="shared" si="3"/>
        <v>0</v>
      </c>
      <c r="N49" s="30">
        <v>0</v>
      </c>
      <c r="O49" s="30">
        <v>0</v>
      </c>
      <c r="P49" s="30">
        <f t="shared" si="4"/>
        <v>0</v>
      </c>
      <c r="Q49" s="30">
        <v>32179</v>
      </c>
      <c r="R49" s="30">
        <v>32179</v>
      </c>
      <c r="S49" s="30">
        <f t="shared" si="5"/>
        <v>0</v>
      </c>
      <c r="T49" s="30">
        <v>0</v>
      </c>
      <c r="U49" s="30">
        <v>0</v>
      </c>
      <c r="V49" s="30">
        <f t="shared" si="6"/>
        <v>0</v>
      </c>
      <c r="W49" s="30">
        <v>0</v>
      </c>
      <c r="X49" s="30">
        <v>0</v>
      </c>
      <c r="Y49" s="30">
        <f t="shared" si="7"/>
        <v>0</v>
      </c>
      <c r="Z49" s="30">
        <v>0</v>
      </c>
      <c r="AA49" s="30">
        <v>0</v>
      </c>
      <c r="AB49" s="30">
        <f t="shared" si="8"/>
        <v>0</v>
      </c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</row>
    <row r="50" spans="1:249" ht="47.25">
      <c r="A50" s="31" t="s">
        <v>55</v>
      </c>
      <c r="B50" s="30">
        <f t="shared" si="0"/>
        <v>28376</v>
      </c>
      <c r="C50" s="30">
        <f t="shared" si="0"/>
        <v>28376</v>
      </c>
      <c r="D50" s="30">
        <f t="shared" si="0"/>
        <v>0</v>
      </c>
      <c r="E50" s="30">
        <v>0</v>
      </c>
      <c r="F50" s="30">
        <v>0</v>
      </c>
      <c r="G50" s="30">
        <f t="shared" si="1"/>
        <v>0</v>
      </c>
      <c r="H50" s="30">
        <v>0</v>
      </c>
      <c r="I50" s="30">
        <v>0</v>
      </c>
      <c r="J50" s="30">
        <f t="shared" si="2"/>
        <v>0</v>
      </c>
      <c r="K50" s="30"/>
      <c r="L50" s="30"/>
      <c r="M50" s="30">
        <f t="shared" si="3"/>
        <v>0</v>
      </c>
      <c r="N50" s="30">
        <v>0</v>
      </c>
      <c r="O50" s="30">
        <v>0</v>
      </c>
      <c r="P50" s="30">
        <f t="shared" si="4"/>
        <v>0</v>
      </c>
      <c r="Q50" s="30">
        <v>28376</v>
      </c>
      <c r="R50" s="30">
        <v>28376</v>
      </c>
      <c r="S50" s="30">
        <f t="shared" si="5"/>
        <v>0</v>
      </c>
      <c r="T50" s="30">
        <v>0</v>
      </c>
      <c r="U50" s="30">
        <v>0</v>
      </c>
      <c r="V50" s="30">
        <f t="shared" si="6"/>
        <v>0</v>
      </c>
      <c r="W50" s="30">
        <v>0</v>
      </c>
      <c r="X50" s="30">
        <v>0</v>
      </c>
      <c r="Y50" s="30">
        <f t="shared" si="7"/>
        <v>0</v>
      </c>
      <c r="Z50" s="30">
        <v>0</v>
      </c>
      <c r="AA50" s="30">
        <v>0</v>
      </c>
      <c r="AB50" s="30">
        <f t="shared" si="8"/>
        <v>0</v>
      </c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</row>
    <row r="51" spans="1:249" ht="47.25">
      <c r="A51" s="31" t="s">
        <v>56</v>
      </c>
      <c r="B51" s="30">
        <f t="shared" si="0"/>
        <v>16218</v>
      </c>
      <c r="C51" s="30">
        <f t="shared" si="0"/>
        <v>16218</v>
      </c>
      <c r="D51" s="30">
        <f t="shared" si="0"/>
        <v>0</v>
      </c>
      <c r="E51" s="30">
        <v>0</v>
      </c>
      <c r="F51" s="30">
        <v>0</v>
      </c>
      <c r="G51" s="30">
        <f t="shared" si="1"/>
        <v>0</v>
      </c>
      <c r="H51" s="30">
        <v>0</v>
      </c>
      <c r="I51" s="30">
        <v>0</v>
      </c>
      <c r="J51" s="30">
        <f t="shared" si="2"/>
        <v>0</v>
      </c>
      <c r="K51" s="30"/>
      <c r="L51" s="30"/>
      <c r="M51" s="30">
        <f t="shared" si="3"/>
        <v>0</v>
      </c>
      <c r="N51" s="30">
        <v>0</v>
      </c>
      <c r="O51" s="30">
        <v>0</v>
      </c>
      <c r="P51" s="30">
        <f t="shared" si="4"/>
        <v>0</v>
      </c>
      <c r="Q51" s="30">
        <v>16218</v>
      </c>
      <c r="R51" s="30">
        <v>16218</v>
      </c>
      <c r="S51" s="30">
        <f t="shared" si="5"/>
        <v>0</v>
      </c>
      <c r="T51" s="30">
        <v>0</v>
      </c>
      <c r="U51" s="30">
        <v>0</v>
      </c>
      <c r="V51" s="30">
        <f t="shared" si="6"/>
        <v>0</v>
      </c>
      <c r="W51" s="30">
        <v>0</v>
      </c>
      <c r="X51" s="30">
        <v>0</v>
      </c>
      <c r="Y51" s="30">
        <f t="shared" si="7"/>
        <v>0</v>
      </c>
      <c r="Z51" s="30">
        <v>0</v>
      </c>
      <c r="AA51" s="30">
        <v>0</v>
      </c>
      <c r="AB51" s="30">
        <f t="shared" si="8"/>
        <v>0</v>
      </c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</row>
    <row r="52" spans="1:249">
      <c r="A52" s="31" t="s">
        <v>57</v>
      </c>
      <c r="B52" s="30">
        <f t="shared" si="0"/>
        <v>514343</v>
      </c>
      <c r="C52" s="30">
        <f t="shared" si="0"/>
        <v>514343</v>
      </c>
      <c r="D52" s="30">
        <f t="shared" si="0"/>
        <v>0</v>
      </c>
      <c r="E52" s="30">
        <v>0</v>
      </c>
      <c r="F52" s="30">
        <v>0</v>
      </c>
      <c r="G52" s="30">
        <f t="shared" si="1"/>
        <v>0</v>
      </c>
      <c r="H52" s="30">
        <v>0</v>
      </c>
      <c r="I52" s="30">
        <v>0</v>
      </c>
      <c r="J52" s="30">
        <f t="shared" si="2"/>
        <v>0</v>
      </c>
      <c r="K52" s="30"/>
      <c r="L52" s="30"/>
      <c r="M52" s="30">
        <f t="shared" si="3"/>
        <v>0</v>
      </c>
      <c r="N52" s="30">
        <v>0</v>
      </c>
      <c r="O52" s="30">
        <v>0</v>
      </c>
      <c r="P52" s="30">
        <f t="shared" si="4"/>
        <v>0</v>
      </c>
      <c r="Q52" s="30">
        <f>2400+339913+172030</f>
        <v>514343</v>
      </c>
      <c r="R52" s="30">
        <f>2400+339913+172030</f>
        <v>514343</v>
      </c>
      <c r="S52" s="30">
        <f t="shared" si="5"/>
        <v>0</v>
      </c>
      <c r="T52" s="30">
        <v>0</v>
      </c>
      <c r="U52" s="30">
        <v>0</v>
      </c>
      <c r="V52" s="30">
        <f t="shared" si="6"/>
        <v>0</v>
      </c>
      <c r="W52" s="30">
        <v>0</v>
      </c>
      <c r="X52" s="30">
        <v>0</v>
      </c>
      <c r="Y52" s="30">
        <f t="shared" si="7"/>
        <v>0</v>
      </c>
      <c r="Z52" s="30">
        <v>0</v>
      </c>
      <c r="AA52" s="30">
        <v>0</v>
      </c>
      <c r="AB52" s="30">
        <f t="shared" si="8"/>
        <v>0</v>
      </c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</row>
    <row r="53" spans="1:249" ht="31.5">
      <c r="A53" s="31" t="s">
        <v>58</v>
      </c>
      <c r="B53" s="30">
        <f t="shared" si="0"/>
        <v>372422</v>
      </c>
      <c r="C53" s="30">
        <f t="shared" si="0"/>
        <v>372422</v>
      </c>
      <c r="D53" s="30">
        <f t="shared" si="0"/>
        <v>0</v>
      </c>
      <c r="E53" s="30">
        <v>0</v>
      </c>
      <c r="F53" s="30">
        <v>0</v>
      </c>
      <c r="G53" s="30">
        <f t="shared" si="1"/>
        <v>0</v>
      </c>
      <c r="H53" s="30">
        <v>0</v>
      </c>
      <c r="I53" s="30">
        <v>0</v>
      </c>
      <c r="J53" s="30">
        <f t="shared" si="2"/>
        <v>0</v>
      </c>
      <c r="K53" s="30"/>
      <c r="L53" s="30"/>
      <c r="M53" s="30">
        <f t="shared" si="3"/>
        <v>0</v>
      </c>
      <c r="N53" s="30">
        <v>0</v>
      </c>
      <c r="O53" s="30">
        <v>0</v>
      </c>
      <c r="P53" s="30">
        <f t="shared" si="4"/>
        <v>0</v>
      </c>
      <c r="Q53" s="30">
        <v>122422</v>
      </c>
      <c r="R53" s="30">
        <v>122422</v>
      </c>
      <c r="S53" s="30">
        <f t="shared" si="5"/>
        <v>0</v>
      </c>
      <c r="T53" s="30">
        <v>0</v>
      </c>
      <c r="U53" s="30">
        <v>0</v>
      </c>
      <c r="V53" s="30">
        <f t="shared" si="6"/>
        <v>0</v>
      </c>
      <c r="W53" s="30">
        <v>0</v>
      </c>
      <c r="X53" s="30">
        <v>0</v>
      </c>
      <c r="Y53" s="30">
        <f t="shared" si="7"/>
        <v>0</v>
      </c>
      <c r="Z53" s="30">
        <v>250000</v>
      </c>
      <c r="AA53" s="30">
        <v>250000</v>
      </c>
      <c r="AB53" s="30">
        <f t="shared" si="8"/>
        <v>0</v>
      </c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</row>
    <row r="54" spans="1:249" ht="31.5">
      <c r="A54" s="23" t="s">
        <v>59</v>
      </c>
      <c r="B54" s="24">
        <f t="shared" si="0"/>
        <v>776726</v>
      </c>
      <c r="C54" s="24">
        <f t="shared" si="0"/>
        <v>776726</v>
      </c>
      <c r="D54" s="24">
        <f t="shared" si="0"/>
        <v>0</v>
      </c>
      <c r="E54" s="24">
        <f>SUM(E55)</f>
        <v>0</v>
      </c>
      <c r="F54" s="24">
        <f>SUM(F55)</f>
        <v>0</v>
      </c>
      <c r="G54" s="24">
        <f t="shared" si="1"/>
        <v>0</v>
      </c>
      <c r="H54" s="24">
        <f>SUM(H55)</f>
        <v>0</v>
      </c>
      <c r="I54" s="24">
        <f>SUM(I55)</f>
        <v>0</v>
      </c>
      <c r="J54" s="24">
        <f t="shared" si="2"/>
        <v>0</v>
      </c>
      <c r="K54" s="24">
        <f>SUM(K55)</f>
        <v>312528</v>
      </c>
      <c r="L54" s="24">
        <f>SUM(L55)</f>
        <v>312528</v>
      </c>
      <c r="M54" s="24">
        <f t="shared" si="3"/>
        <v>0</v>
      </c>
      <c r="N54" s="24">
        <f>SUM(N55)</f>
        <v>0</v>
      </c>
      <c r="O54" s="24">
        <f>SUM(O55)</f>
        <v>0</v>
      </c>
      <c r="P54" s="24">
        <f t="shared" si="4"/>
        <v>0</v>
      </c>
      <c r="Q54" s="24">
        <f>SUM(Q55)</f>
        <v>334721</v>
      </c>
      <c r="R54" s="24">
        <f>SUM(R55)</f>
        <v>334721</v>
      </c>
      <c r="S54" s="24">
        <f t="shared" si="5"/>
        <v>0</v>
      </c>
      <c r="T54" s="24">
        <f>SUM(T55)</f>
        <v>0</v>
      </c>
      <c r="U54" s="24">
        <f>SUM(U55)</f>
        <v>0</v>
      </c>
      <c r="V54" s="24">
        <f t="shared" si="6"/>
        <v>0</v>
      </c>
      <c r="W54" s="24">
        <f>SUM(W55)</f>
        <v>129477</v>
      </c>
      <c r="X54" s="24">
        <f>SUM(X55)</f>
        <v>129477</v>
      </c>
      <c r="Y54" s="24">
        <f t="shared" si="7"/>
        <v>0</v>
      </c>
      <c r="Z54" s="24">
        <f>SUM(Z55)</f>
        <v>0</v>
      </c>
      <c r="AA54" s="24">
        <f>SUM(AA55)</f>
        <v>0</v>
      </c>
      <c r="AB54" s="24">
        <f t="shared" si="8"/>
        <v>0</v>
      </c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</row>
    <row r="55" spans="1:249">
      <c r="A55" s="23" t="s">
        <v>19</v>
      </c>
      <c r="B55" s="24">
        <f t="shared" si="0"/>
        <v>776726</v>
      </c>
      <c r="C55" s="24">
        <f t="shared" si="0"/>
        <v>776726</v>
      </c>
      <c r="D55" s="24">
        <f t="shared" si="0"/>
        <v>0</v>
      </c>
      <c r="E55" s="24">
        <f>SUM(E56:E62)</f>
        <v>0</v>
      </c>
      <c r="F55" s="24">
        <f>SUM(F56:F62)</f>
        <v>0</v>
      </c>
      <c r="G55" s="24">
        <f t="shared" si="1"/>
        <v>0</v>
      </c>
      <c r="H55" s="24">
        <f>SUM(H56:H62)</f>
        <v>0</v>
      </c>
      <c r="I55" s="24">
        <f>SUM(I56:I62)</f>
        <v>0</v>
      </c>
      <c r="J55" s="24">
        <f t="shared" si="2"/>
        <v>0</v>
      </c>
      <c r="K55" s="24">
        <f>SUM(K56:K62)</f>
        <v>312528</v>
      </c>
      <c r="L55" s="24">
        <f>SUM(L56:L62)</f>
        <v>312528</v>
      </c>
      <c r="M55" s="24">
        <f t="shared" si="3"/>
        <v>0</v>
      </c>
      <c r="N55" s="24">
        <f>SUM(N56:N62)</f>
        <v>0</v>
      </c>
      <c r="O55" s="24">
        <f>SUM(O56:O62)</f>
        <v>0</v>
      </c>
      <c r="P55" s="24">
        <f t="shared" si="4"/>
        <v>0</v>
      </c>
      <c r="Q55" s="24">
        <f>SUM(Q56:Q62)</f>
        <v>334721</v>
      </c>
      <c r="R55" s="24">
        <f>SUM(R56:R62)</f>
        <v>334721</v>
      </c>
      <c r="S55" s="24">
        <f t="shared" si="5"/>
        <v>0</v>
      </c>
      <c r="T55" s="24">
        <f>SUM(T56:T62)</f>
        <v>0</v>
      </c>
      <c r="U55" s="24">
        <f>SUM(U56:U62)</f>
        <v>0</v>
      </c>
      <c r="V55" s="24">
        <f t="shared" si="6"/>
        <v>0</v>
      </c>
      <c r="W55" s="24">
        <f>SUM(W56:W62)</f>
        <v>129477</v>
      </c>
      <c r="X55" s="24">
        <f>SUM(X56:X62)</f>
        <v>129477</v>
      </c>
      <c r="Y55" s="24">
        <f t="shared" si="7"/>
        <v>0</v>
      </c>
      <c r="Z55" s="24">
        <f>SUM(Z56:Z62)</f>
        <v>0</v>
      </c>
      <c r="AA55" s="24">
        <f>SUM(AA56:AA62)</f>
        <v>0</v>
      </c>
      <c r="AB55" s="24">
        <f t="shared" si="8"/>
        <v>0</v>
      </c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</row>
    <row r="56" spans="1:249" ht="47.25">
      <c r="A56" s="32" t="s">
        <v>60</v>
      </c>
      <c r="B56" s="35">
        <f t="shared" si="0"/>
        <v>314297</v>
      </c>
      <c r="C56" s="35">
        <f t="shared" si="0"/>
        <v>314297</v>
      </c>
      <c r="D56" s="35">
        <f t="shared" si="0"/>
        <v>0</v>
      </c>
      <c r="E56" s="35">
        <v>0</v>
      </c>
      <c r="F56" s="35">
        <v>0</v>
      </c>
      <c r="G56" s="35">
        <f t="shared" si="1"/>
        <v>0</v>
      </c>
      <c r="H56" s="35">
        <v>0</v>
      </c>
      <c r="I56" s="35">
        <v>0</v>
      </c>
      <c r="J56" s="35">
        <f t="shared" si="2"/>
        <v>0</v>
      </c>
      <c r="K56" s="35">
        <f>169315+15505</f>
        <v>184820</v>
      </c>
      <c r="L56" s="35">
        <f>169315+15505</f>
        <v>184820</v>
      </c>
      <c r="M56" s="35">
        <f t="shared" si="3"/>
        <v>0</v>
      </c>
      <c r="N56" s="35">
        <v>0</v>
      </c>
      <c r="O56" s="35">
        <v>0</v>
      </c>
      <c r="P56" s="35">
        <f t="shared" si="4"/>
        <v>0</v>
      </c>
      <c r="Q56" s="35">
        <v>0</v>
      </c>
      <c r="R56" s="35">
        <v>0</v>
      </c>
      <c r="S56" s="35">
        <f t="shared" si="5"/>
        <v>0</v>
      </c>
      <c r="T56" s="35">
        <v>0</v>
      </c>
      <c r="U56" s="35">
        <v>0</v>
      </c>
      <c r="V56" s="35">
        <f t="shared" si="6"/>
        <v>0</v>
      </c>
      <c r="W56" s="35">
        <v>129477</v>
      </c>
      <c r="X56" s="35">
        <v>129477</v>
      </c>
      <c r="Y56" s="35">
        <f t="shared" si="7"/>
        <v>0</v>
      </c>
      <c r="Z56" s="35">
        <v>0</v>
      </c>
      <c r="AA56" s="35">
        <v>0</v>
      </c>
      <c r="AB56" s="35">
        <f t="shared" si="8"/>
        <v>0</v>
      </c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22"/>
      <c r="GB56" s="22"/>
      <c r="GC56" s="22"/>
      <c r="GD56" s="22"/>
      <c r="GE56" s="22"/>
      <c r="GF56" s="22"/>
      <c r="GG56" s="22"/>
      <c r="GH56" s="22"/>
      <c r="GI56" s="22"/>
      <c r="GJ56" s="22"/>
      <c r="GK56" s="22"/>
      <c r="GL56" s="22"/>
      <c r="GM56" s="22"/>
      <c r="GN56" s="22"/>
      <c r="GO56" s="22"/>
      <c r="GP56" s="22"/>
      <c r="GQ56" s="22"/>
      <c r="GR56" s="22"/>
      <c r="GS56" s="22"/>
      <c r="GT56" s="22"/>
      <c r="GU56" s="22"/>
      <c r="GV56" s="22"/>
      <c r="GW56" s="22"/>
      <c r="GX56" s="22"/>
      <c r="GY56" s="22"/>
      <c r="GZ56" s="22"/>
      <c r="HA56" s="22"/>
      <c r="HB56" s="22"/>
      <c r="HC56" s="22"/>
      <c r="HD56" s="22"/>
      <c r="HE56" s="22"/>
      <c r="HF56" s="22"/>
      <c r="HG56" s="22"/>
      <c r="HH56" s="22"/>
      <c r="HI56" s="22"/>
      <c r="HJ56" s="22"/>
      <c r="HK56" s="22"/>
      <c r="HL56" s="22"/>
      <c r="HM56" s="22"/>
      <c r="HN56" s="22"/>
      <c r="HO56" s="22"/>
      <c r="HP56" s="22"/>
      <c r="HQ56" s="22"/>
      <c r="HR56" s="22"/>
      <c r="HS56" s="22"/>
      <c r="HT56" s="22"/>
      <c r="HU56" s="22"/>
      <c r="HV56" s="22"/>
      <c r="HW56" s="22"/>
      <c r="HX56" s="22"/>
      <c r="HY56" s="22"/>
      <c r="HZ56" s="22"/>
      <c r="IA56" s="22"/>
      <c r="IB56" s="22"/>
      <c r="IC56" s="22"/>
      <c r="ID56" s="22"/>
      <c r="IE56" s="22"/>
      <c r="IF56" s="22"/>
      <c r="IG56" s="22"/>
      <c r="IH56" s="22"/>
      <c r="II56" s="22"/>
      <c r="IJ56" s="22"/>
      <c r="IK56" s="22"/>
      <c r="IL56" s="22"/>
      <c r="IM56" s="22"/>
      <c r="IN56" s="22"/>
      <c r="IO56" s="22"/>
    </row>
    <row r="57" spans="1:249" ht="31.5">
      <c r="A57" s="32" t="s">
        <v>61</v>
      </c>
      <c r="B57" s="35">
        <f t="shared" si="0"/>
        <v>3832</v>
      </c>
      <c r="C57" s="35">
        <f t="shared" si="0"/>
        <v>3832</v>
      </c>
      <c r="D57" s="35">
        <f t="shared" si="0"/>
        <v>0</v>
      </c>
      <c r="E57" s="35">
        <v>0</v>
      </c>
      <c r="F57" s="35">
        <v>0</v>
      </c>
      <c r="G57" s="35">
        <f t="shared" si="1"/>
        <v>0</v>
      </c>
      <c r="H57" s="35">
        <v>0</v>
      </c>
      <c r="I57" s="35">
        <v>0</v>
      </c>
      <c r="J57" s="35">
        <f t="shared" si="2"/>
        <v>0</v>
      </c>
      <c r="K57" s="35">
        <v>3832</v>
      </c>
      <c r="L57" s="35">
        <v>3832</v>
      </c>
      <c r="M57" s="35">
        <f t="shared" si="3"/>
        <v>0</v>
      </c>
      <c r="N57" s="35">
        <v>0</v>
      </c>
      <c r="O57" s="35">
        <v>0</v>
      </c>
      <c r="P57" s="35">
        <f t="shared" si="4"/>
        <v>0</v>
      </c>
      <c r="Q57" s="35">
        <v>0</v>
      </c>
      <c r="R57" s="35">
        <v>0</v>
      </c>
      <c r="S57" s="35">
        <f t="shared" si="5"/>
        <v>0</v>
      </c>
      <c r="T57" s="35">
        <v>0</v>
      </c>
      <c r="U57" s="35">
        <v>0</v>
      </c>
      <c r="V57" s="35">
        <f t="shared" si="6"/>
        <v>0</v>
      </c>
      <c r="W57" s="35">
        <v>0</v>
      </c>
      <c r="X57" s="35">
        <v>0</v>
      </c>
      <c r="Y57" s="35">
        <f t="shared" si="7"/>
        <v>0</v>
      </c>
      <c r="Z57" s="35">
        <v>0</v>
      </c>
      <c r="AA57" s="35">
        <v>0</v>
      </c>
      <c r="AB57" s="35">
        <f t="shared" si="8"/>
        <v>0</v>
      </c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22"/>
      <c r="GB57" s="22"/>
      <c r="GC57" s="22"/>
      <c r="GD57" s="22"/>
      <c r="GE57" s="22"/>
      <c r="GF57" s="22"/>
      <c r="GG57" s="22"/>
      <c r="GH57" s="22"/>
      <c r="GI57" s="22"/>
      <c r="GJ57" s="22"/>
      <c r="GK57" s="22"/>
      <c r="GL57" s="22"/>
      <c r="GM57" s="22"/>
      <c r="GN57" s="22"/>
      <c r="GO57" s="22"/>
      <c r="GP57" s="22"/>
      <c r="GQ57" s="22"/>
      <c r="GR57" s="22"/>
      <c r="GS57" s="22"/>
      <c r="GT57" s="22"/>
      <c r="GU57" s="22"/>
      <c r="GV57" s="22"/>
      <c r="GW57" s="22"/>
      <c r="GX57" s="22"/>
      <c r="GY57" s="22"/>
      <c r="GZ57" s="22"/>
      <c r="HA57" s="22"/>
      <c r="HB57" s="22"/>
      <c r="HC57" s="22"/>
      <c r="HD57" s="22"/>
      <c r="HE57" s="22"/>
      <c r="HF57" s="22"/>
      <c r="HG57" s="22"/>
      <c r="HH57" s="22"/>
      <c r="HI57" s="22"/>
      <c r="HJ57" s="22"/>
      <c r="HK57" s="22"/>
      <c r="HL57" s="22"/>
      <c r="HM57" s="22"/>
      <c r="HN57" s="22"/>
      <c r="HO57" s="22"/>
      <c r="HP57" s="22"/>
      <c r="HQ57" s="22"/>
      <c r="HR57" s="22"/>
      <c r="HS57" s="22"/>
      <c r="HT57" s="22"/>
      <c r="HU57" s="22"/>
      <c r="HV57" s="22"/>
      <c r="HW57" s="22"/>
      <c r="HX57" s="22"/>
      <c r="HY57" s="22"/>
      <c r="HZ57" s="22"/>
      <c r="IA57" s="22"/>
      <c r="IB57" s="22"/>
      <c r="IC57" s="22"/>
      <c r="ID57" s="22"/>
      <c r="IE57" s="22"/>
      <c r="IF57" s="22"/>
      <c r="IG57" s="22"/>
      <c r="IH57" s="22"/>
      <c r="II57" s="22"/>
      <c r="IJ57" s="22"/>
      <c r="IK57" s="22"/>
      <c r="IL57" s="22"/>
      <c r="IM57" s="22"/>
      <c r="IN57" s="22"/>
      <c r="IO57" s="22"/>
    </row>
    <row r="58" spans="1:249" ht="48.75" customHeight="1">
      <c r="A58" s="32" t="s">
        <v>62</v>
      </c>
      <c r="B58" s="35">
        <f t="shared" si="0"/>
        <v>87512</v>
      </c>
      <c r="C58" s="35">
        <f t="shared" si="0"/>
        <v>87512</v>
      </c>
      <c r="D58" s="35">
        <f t="shared" si="0"/>
        <v>0</v>
      </c>
      <c r="E58" s="35">
        <v>0</v>
      </c>
      <c r="F58" s="35">
        <v>0</v>
      </c>
      <c r="G58" s="35">
        <f t="shared" si="1"/>
        <v>0</v>
      </c>
      <c r="H58" s="35">
        <v>0</v>
      </c>
      <c r="I58" s="35">
        <v>0</v>
      </c>
      <c r="J58" s="35">
        <f t="shared" si="2"/>
        <v>0</v>
      </c>
      <c r="K58" s="35">
        <v>87512</v>
      </c>
      <c r="L58" s="35">
        <v>87512</v>
      </c>
      <c r="M58" s="35">
        <f t="shared" si="3"/>
        <v>0</v>
      </c>
      <c r="N58" s="35">
        <v>0</v>
      </c>
      <c r="O58" s="35">
        <v>0</v>
      </c>
      <c r="P58" s="35">
        <f t="shared" si="4"/>
        <v>0</v>
      </c>
      <c r="Q58" s="35">
        <v>0</v>
      </c>
      <c r="R58" s="35">
        <v>0</v>
      </c>
      <c r="S58" s="35">
        <f t="shared" si="5"/>
        <v>0</v>
      </c>
      <c r="T58" s="35">
        <v>0</v>
      </c>
      <c r="U58" s="35">
        <v>0</v>
      </c>
      <c r="V58" s="35">
        <f t="shared" si="6"/>
        <v>0</v>
      </c>
      <c r="W58" s="35">
        <v>0</v>
      </c>
      <c r="X58" s="35">
        <v>0</v>
      </c>
      <c r="Y58" s="35">
        <f t="shared" si="7"/>
        <v>0</v>
      </c>
      <c r="Z58" s="35">
        <v>0</v>
      </c>
      <c r="AA58" s="35">
        <v>0</v>
      </c>
      <c r="AB58" s="35">
        <f t="shared" si="8"/>
        <v>0</v>
      </c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22"/>
      <c r="GB58" s="22"/>
      <c r="GC58" s="22"/>
      <c r="GD58" s="22"/>
      <c r="GE58" s="22"/>
      <c r="GF58" s="22"/>
      <c r="GG58" s="22"/>
      <c r="GH58" s="22"/>
      <c r="GI58" s="22"/>
      <c r="GJ58" s="22"/>
      <c r="GK58" s="22"/>
      <c r="GL58" s="22"/>
      <c r="GM58" s="22"/>
      <c r="GN58" s="22"/>
      <c r="GO58" s="22"/>
      <c r="GP58" s="22"/>
      <c r="GQ58" s="22"/>
      <c r="GR58" s="22"/>
      <c r="GS58" s="22"/>
      <c r="GT58" s="22"/>
      <c r="GU58" s="22"/>
      <c r="GV58" s="22"/>
      <c r="GW58" s="22"/>
      <c r="GX58" s="22"/>
      <c r="GY58" s="22"/>
      <c r="GZ58" s="22"/>
      <c r="HA58" s="22"/>
      <c r="HB58" s="22"/>
      <c r="HC58" s="22"/>
      <c r="HD58" s="22"/>
      <c r="HE58" s="22"/>
      <c r="HF58" s="22"/>
      <c r="HG58" s="22"/>
      <c r="HH58" s="22"/>
      <c r="HI58" s="22"/>
      <c r="HJ58" s="22"/>
      <c r="HK58" s="22"/>
      <c r="HL58" s="22"/>
      <c r="HM58" s="22"/>
      <c r="HN58" s="22"/>
      <c r="HO58" s="22"/>
      <c r="HP58" s="22"/>
      <c r="HQ58" s="22"/>
      <c r="HR58" s="22"/>
      <c r="HS58" s="22"/>
      <c r="HT58" s="22"/>
      <c r="HU58" s="22"/>
      <c r="HV58" s="22"/>
      <c r="HW58" s="22"/>
      <c r="HX58" s="22"/>
      <c r="HY58" s="22"/>
      <c r="HZ58" s="22"/>
      <c r="IA58" s="22"/>
      <c r="IB58" s="22"/>
      <c r="IC58" s="22"/>
      <c r="ID58" s="22"/>
      <c r="IE58" s="22"/>
      <c r="IF58" s="22"/>
      <c r="IG58" s="22"/>
      <c r="IH58" s="22"/>
      <c r="II58" s="22"/>
      <c r="IJ58" s="22"/>
      <c r="IK58" s="22"/>
      <c r="IL58" s="22"/>
      <c r="IM58" s="22"/>
      <c r="IN58" s="22"/>
      <c r="IO58" s="22"/>
    </row>
    <row r="59" spans="1:249" ht="31.5">
      <c r="A59" s="32" t="s">
        <v>63</v>
      </c>
      <c r="B59" s="35">
        <f t="shared" si="0"/>
        <v>22517</v>
      </c>
      <c r="C59" s="35">
        <f t="shared" si="0"/>
        <v>22517</v>
      </c>
      <c r="D59" s="35">
        <f t="shared" si="0"/>
        <v>0</v>
      </c>
      <c r="E59" s="35">
        <v>0</v>
      </c>
      <c r="F59" s="35">
        <v>0</v>
      </c>
      <c r="G59" s="35">
        <f t="shared" si="1"/>
        <v>0</v>
      </c>
      <c r="H59" s="35">
        <v>0</v>
      </c>
      <c r="I59" s="35">
        <v>0</v>
      </c>
      <c r="J59" s="35">
        <f t="shared" si="2"/>
        <v>0</v>
      </c>
      <c r="K59" s="35">
        <v>22517</v>
      </c>
      <c r="L59" s="35">
        <v>22517</v>
      </c>
      <c r="M59" s="35">
        <f t="shared" si="3"/>
        <v>0</v>
      </c>
      <c r="N59" s="35">
        <v>0</v>
      </c>
      <c r="O59" s="35">
        <v>0</v>
      </c>
      <c r="P59" s="35">
        <f t="shared" si="4"/>
        <v>0</v>
      </c>
      <c r="Q59" s="35">
        <v>0</v>
      </c>
      <c r="R59" s="35">
        <v>0</v>
      </c>
      <c r="S59" s="35">
        <f t="shared" si="5"/>
        <v>0</v>
      </c>
      <c r="T59" s="35">
        <v>0</v>
      </c>
      <c r="U59" s="35">
        <v>0</v>
      </c>
      <c r="V59" s="35">
        <f t="shared" si="6"/>
        <v>0</v>
      </c>
      <c r="W59" s="35">
        <v>0</v>
      </c>
      <c r="X59" s="35">
        <v>0</v>
      </c>
      <c r="Y59" s="35">
        <f t="shared" si="7"/>
        <v>0</v>
      </c>
      <c r="Z59" s="35">
        <v>0</v>
      </c>
      <c r="AA59" s="35">
        <v>0</v>
      </c>
      <c r="AB59" s="35">
        <f t="shared" si="8"/>
        <v>0</v>
      </c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22"/>
      <c r="GB59" s="22"/>
      <c r="GC59" s="22"/>
      <c r="GD59" s="22"/>
      <c r="GE59" s="22"/>
      <c r="GF59" s="22"/>
      <c r="GG59" s="22"/>
      <c r="GH59" s="22"/>
      <c r="GI59" s="22"/>
      <c r="GJ59" s="22"/>
      <c r="GK59" s="22"/>
      <c r="GL59" s="22"/>
      <c r="GM59" s="22"/>
      <c r="GN59" s="22"/>
      <c r="GO59" s="22"/>
      <c r="GP59" s="22"/>
      <c r="GQ59" s="22"/>
      <c r="GR59" s="22"/>
      <c r="GS59" s="22"/>
      <c r="GT59" s="22"/>
      <c r="GU59" s="22"/>
      <c r="GV59" s="22"/>
      <c r="GW59" s="22"/>
      <c r="GX59" s="22"/>
      <c r="GY59" s="22"/>
      <c r="GZ59" s="22"/>
      <c r="HA59" s="22"/>
      <c r="HB59" s="22"/>
      <c r="HC59" s="22"/>
      <c r="HD59" s="22"/>
      <c r="HE59" s="22"/>
      <c r="HF59" s="22"/>
      <c r="HG59" s="22"/>
      <c r="HH59" s="22"/>
      <c r="HI59" s="22"/>
      <c r="HJ59" s="22"/>
      <c r="HK59" s="22"/>
      <c r="HL59" s="22"/>
      <c r="HM59" s="22"/>
      <c r="HN59" s="22"/>
      <c r="HO59" s="22"/>
      <c r="HP59" s="22"/>
      <c r="HQ59" s="22"/>
      <c r="HR59" s="22"/>
      <c r="HS59" s="22"/>
      <c r="HT59" s="22"/>
      <c r="HU59" s="22"/>
      <c r="HV59" s="22"/>
      <c r="HW59" s="22"/>
      <c r="HX59" s="22"/>
      <c r="HY59" s="22"/>
      <c r="HZ59" s="22"/>
      <c r="IA59" s="22"/>
      <c r="IB59" s="22"/>
      <c r="IC59" s="22"/>
      <c r="ID59" s="22"/>
      <c r="IE59" s="22"/>
      <c r="IF59" s="22"/>
      <c r="IG59" s="22"/>
      <c r="IH59" s="22"/>
      <c r="II59" s="22"/>
      <c r="IJ59" s="22"/>
      <c r="IK59" s="22"/>
      <c r="IL59" s="22"/>
      <c r="IM59" s="22"/>
      <c r="IN59" s="22"/>
      <c r="IO59" s="22"/>
    </row>
    <row r="60" spans="1:249" ht="31.5">
      <c r="A60" s="32" t="s">
        <v>64</v>
      </c>
      <c r="B60" s="35">
        <f t="shared" si="0"/>
        <v>2721</v>
      </c>
      <c r="C60" s="35">
        <f t="shared" si="0"/>
        <v>2721</v>
      </c>
      <c r="D60" s="35">
        <f t="shared" si="0"/>
        <v>0</v>
      </c>
      <c r="E60" s="35">
        <v>0</v>
      </c>
      <c r="F60" s="35">
        <v>0</v>
      </c>
      <c r="G60" s="35">
        <f t="shared" si="1"/>
        <v>0</v>
      </c>
      <c r="H60" s="35">
        <v>0</v>
      </c>
      <c r="I60" s="35">
        <v>0</v>
      </c>
      <c r="J60" s="35">
        <f t="shared" si="2"/>
        <v>0</v>
      </c>
      <c r="K60" s="35"/>
      <c r="L60" s="35"/>
      <c r="M60" s="35">
        <f t="shared" si="3"/>
        <v>0</v>
      </c>
      <c r="N60" s="35">
        <v>0</v>
      </c>
      <c r="O60" s="35">
        <v>0</v>
      </c>
      <c r="P60" s="35">
        <f t="shared" si="4"/>
        <v>0</v>
      </c>
      <c r="Q60" s="35">
        <v>2721</v>
      </c>
      <c r="R60" s="35">
        <v>2721</v>
      </c>
      <c r="S60" s="35">
        <f t="shared" si="5"/>
        <v>0</v>
      </c>
      <c r="T60" s="35">
        <v>0</v>
      </c>
      <c r="U60" s="35">
        <v>0</v>
      </c>
      <c r="V60" s="35">
        <f t="shared" si="6"/>
        <v>0</v>
      </c>
      <c r="W60" s="35">
        <v>0</v>
      </c>
      <c r="X60" s="35">
        <v>0</v>
      </c>
      <c r="Y60" s="35">
        <f t="shared" si="7"/>
        <v>0</v>
      </c>
      <c r="Z60" s="35">
        <v>0</v>
      </c>
      <c r="AA60" s="35">
        <v>0</v>
      </c>
      <c r="AB60" s="35">
        <f t="shared" si="8"/>
        <v>0</v>
      </c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22"/>
      <c r="GB60" s="22"/>
      <c r="GC60" s="22"/>
      <c r="GD60" s="22"/>
      <c r="GE60" s="22"/>
      <c r="GF60" s="22"/>
      <c r="GG60" s="22"/>
      <c r="GH60" s="22"/>
      <c r="GI60" s="22"/>
      <c r="GJ60" s="22"/>
      <c r="GK60" s="22"/>
      <c r="GL60" s="22"/>
      <c r="GM60" s="22"/>
      <c r="GN60" s="22"/>
      <c r="GO60" s="22"/>
      <c r="GP60" s="22"/>
      <c r="GQ60" s="22"/>
      <c r="GR60" s="22"/>
      <c r="GS60" s="22"/>
      <c r="GT60" s="22"/>
      <c r="GU60" s="22"/>
      <c r="GV60" s="22"/>
      <c r="GW60" s="22"/>
      <c r="GX60" s="22"/>
      <c r="GY60" s="22"/>
      <c r="GZ60" s="22"/>
      <c r="HA60" s="22"/>
      <c r="HB60" s="22"/>
      <c r="HC60" s="22"/>
      <c r="HD60" s="22"/>
      <c r="HE60" s="22"/>
      <c r="HF60" s="22"/>
      <c r="HG60" s="22"/>
      <c r="HH60" s="22"/>
      <c r="HI60" s="22"/>
      <c r="HJ60" s="22"/>
      <c r="HK60" s="22"/>
      <c r="HL60" s="22"/>
      <c r="HM60" s="22"/>
      <c r="HN60" s="22"/>
      <c r="HO60" s="22"/>
      <c r="HP60" s="22"/>
      <c r="HQ60" s="22"/>
      <c r="HR60" s="22"/>
      <c r="HS60" s="22"/>
      <c r="HT60" s="22"/>
      <c r="HU60" s="22"/>
      <c r="HV60" s="22"/>
      <c r="HW60" s="22"/>
      <c r="HX60" s="22"/>
      <c r="HY60" s="22"/>
      <c r="HZ60" s="22"/>
      <c r="IA60" s="22"/>
      <c r="IB60" s="22"/>
      <c r="IC60" s="22"/>
      <c r="ID60" s="22"/>
      <c r="IE60" s="22"/>
      <c r="IF60" s="22"/>
      <c r="IG60" s="22"/>
      <c r="IH60" s="22"/>
      <c r="II60" s="22"/>
      <c r="IJ60" s="22"/>
      <c r="IK60" s="22"/>
      <c r="IL60" s="22"/>
      <c r="IM60" s="22"/>
      <c r="IN60" s="22"/>
      <c r="IO60" s="22"/>
    </row>
    <row r="61" spans="1:249" ht="94.5">
      <c r="A61" s="32" t="s">
        <v>65</v>
      </c>
      <c r="B61" s="35">
        <f t="shared" si="0"/>
        <v>332000</v>
      </c>
      <c r="C61" s="35">
        <f t="shared" si="0"/>
        <v>332000</v>
      </c>
      <c r="D61" s="35">
        <f t="shared" si="0"/>
        <v>0</v>
      </c>
      <c r="E61" s="35">
        <v>0</v>
      </c>
      <c r="F61" s="35">
        <v>0</v>
      </c>
      <c r="G61" s="35">
        <f t="shared" si="1"/>
        <v>0</v>
      </c>
      <c r="H61" s="35">
        <v>0</v>
      </c>
      <c r="I61" s="35">
        <v>0</v>
      </c>
      <c r="J61" s="35">
        <f t="shared" si="2"/>
        <v>0</v>
      </c>
      <c r="K61" s="35"/>
      <c r="L61" s="35"/>
      <c r="M61" s="35">
        <f t="shared" si="3"/>
        <v>0</v>
      </c>
      <c r="N61" s="35">
        <v>0</v>
      </c>
      <c r="O61" s="35">
        <v>0</v>
      </c>
      <c r="P61" s="35">
        <f t="shared" si="4"/>
        <v>0</v>
      </c>
      <c r="Q61" s="35">
        <v>332000</v>
      </c>
      <c r="R61" s="35">
        <v>332000</v>
      </c>
      <c r="S61" s="35">
        <f t="shared" si="5"/>
        <v>0</v>
      </c>
      <c r="T61" s="35">
        <v>0</v>
      </c>
      <c r="U61" s="35">
        <v>0</v>
      </c>
      <c r="V61" s="35">
        <f t="shared" si="6"/>
        <v>0</v>
      </c>
      <c r="W61" s="35">
        <v>0</v>
      </c>
      <c r="X61" s="35">
        <v>0</v>
      </c>
      <c r="Y61" s="35">
        <f t="shared" si="7"/>
        <v>0</v>
      </c>
      <c r="Z61" s="35">
        <v>0</v>
      </c>
      <c r="AA61" s="35">
        <v>0</v>
      </c>
      <c r="AB61" s="35">
        <f t="shared" si="8"/>
        <v>0</v>
      </c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22"/>
      <c r="GB61" s="22"/>
      <c r="GC61" s="22"/>
      <c r="GD61" s="22"/>
      <c r="GE61" s="22"/>
      <c r="GF61" s="22"/>
      <c r="GG61" s="22"/>
      <c r="GH61" s="22"/>
      <c r="GI61" s="22"/>
      <c r="GJ61" s="22"/>
      <c r="GK61" s="22"/>
      <c r="GL61" s="22"/>
      <c r="GM61" s="22"/>
      <c r="GN61" s="22"/>
      <c r="GO61" s="22"/>
      <c r="GP61" s="22"/>
      <c r="GQ61" s="22"/>
      <c r="GR61" s="22"/>
      <c r="GS61" s="22"/>
      <c r="GT61" s="22"/>
      <c r="GU61" s="22"/>
      <c r="GV61" s="22"/>
      <c r="GW61" s="22"/>
      <c r="GX61" s="22"/>
      <c r="GY61" s="22"/>
      <c r="GZ61" s="22"/>
      <c r="HA61" s="22"/>
      <c r="HB61" s="22"/>
      <c r="HC61" s="22"/>
      <c r="HD61" s="22"/>
      <c r="HE61" s="22"/>
      <c r="HF61" s="22"/>
      <c r="HG61" s="22"/>
      <c r="HH61" s="22"/>
      <c r="HI61" s="22"/>
      <c r="HJ61" s="22"/>
      <c r="HK61" s="22"/>
      <c r="HL61" s="22"/>
      <c r="HM61" s="22"/>
      <c r="HN61" s="22"/>
      <c r="HO61" s="22"/>
      <c r="HP61" s="22"/>
      <c r="HQ61" s="22"/>
      <c r="HR61" s="22"/>
      <c r="HS61" s="22"/>
      <c r="HT61" s="22"/>
      <c r="HU61" s="22"/>
      <c r="HV61" s="22"/>
      <c r="HW61" s="22"/>
      <c r="HX61" s="22"/>
      <c r="HY61" s="22"/>
      <c r="HZ61" s="22"/>
      <c r="IA61" s="22"/>
      <c r="IB61" s="22"/>
      <c r="IC61" s="22"/>
      <c r="ID61" s="22"/>
      <c r="IE61" s="22"/>
      <c r="IF61" s="22"/>
      <c r="IG61" s="22"/>
      <c r="IH61" s="22"/>
      <c r="II61" s="22"/>
      <c r="IJ61" s="22"/>
      <c r="IK61" s="22"/>
      <c r="IL61" s="22"/>
      <c r="IM61" s="22"/>
      <c r="IN61" s="22"/>
      <c r="IO61" s="22"/>
    </row>
    <row r="62" spans="1:249" ht="31.5">
      <c r="A62" s="32" t="s">
        <v>66</v>
      </c>
      <c r="B62" s="35">
        <f t="shared" si="0"/>
        <v>13847</v>
      </c>
      <c r="C62" s="35">
        <f t="shared" si="0"/>
        <v>13847</v>
      </c>
      <c r="D62" s="35">
        <f t="shared" si="0"/>
        <v>0</v>
      </c>
      <c r="E62" s="35">
        <v>0</v>
      </c>
      <c r="F62" s="35">
        <v>0</v>
      </c>
      <c r="G62" s="35">
        <f t="shared" si="1"/>
        <v>0</v>
      </c>
      <c r="H62" s="35">
        <v>0</v>
      </c>
      <c r="I62" s="35">
        <v>0</v>
      </c>
      <c r="J62" s="35">
        <f t="shared" si="2"/>
        <v>0</v>
      </c>
      <c r="K62" s="35">
        <v>13847</v>
      </c>
      <c r="L62" s="35">
        <v>13847</v>
      </c>
      <c r="M62" s="35">
        <f t="shared" si="3"/>
        <v>0</v>
      </c>
      <c r="N62" s="35">
        <v>0</v>
      </c>
      <c r="O62" s="35">
        <v>0</v>
      </c>
      <c r="P62" s="35">
        <f t="shared" si="4"/>
        <v>0</v>
      </c>
      <c r="Q62" s="35">
        <v>0</v>
      </c>
      <c r="R62" s="35">
        <v>0</v>
      </c>
      <c r="S62" s="35">
        <f t="shared" si="5"/>
        <v>0</v>
      </c>
      <c r="T62" s="35">
        <v>0</v>
      </c>
      <c r="U62" s="35">
        <v>0</v>
      </c>
      <c r="V62" s="35">
        <f t="shared" si="6"/>
        <v>0</v>
      </c>
      <c r="W62" s="35">
        <v>0</v>
      </c>
      <c r="X62" s="35">
        <v>0</v>
      </c>
      <c r="Y62" s="35">
        <f t="shared" si="7"/>
        <v>0</v>
      </c>
      <c r="Z62" s="35">
        <v>0</v>
      </c>
      <c r="AA62" s="35">
        <v>0</v>
      </c>
      <c r="AB62" s="35">
        <f t="shared" si="8"/>
        <v>0</v>
      </c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22"/>
      <c r="GB62" s="22"/>
      <c r="GC62" s="22"/>
      <c r="GD62" s="22"/>
      <c r="GE62" s="22"/>
      <c r="GF62" s="22"/>
      <c r="GG62" s="22"/>
      <c r="GH62" s="22"/>
      <c r="GI62" s="22"/>
      <c r="GJ62" s="22"/>
      <c r="GK62" s="22"/>
      <c r="GL62" s="22"/>
      <c r="GM62" s="22"/>
      <c r="GN62" s="22"/>
      <c r="GO62" s="22"/>
      <c r="GP62" s="22"/>
      <c r="GQ62" s="22"/>
      <c r="GR62" s="22"/>
      <c r="GS62" s="22"/>
      <c r="GT62" s="22"/>
      <c r="GU62" s="22"/>
      <c r="GV62" s="22"/>
      <c r="GW62" s="22"/>
      <c r="GX62" s="22"/>
      <c r="GY62" s="22"/>
      <c r="GZ62" s="22"/>
      <c r="HA62" s="22"/>
      <c r="HB62" s="22"/>
      <c r="HC62" s="22"/>
      <c r="HD62" s="22"/>
      <c r="HE62" s="22"/>
      <c r="HF62" s="22"/>
      <c r="HG62" s="22"/>
      <c r="HH62" s="22"/>
      <c r="HI62" s="22"/>
      <c r="HJ62" s="22"/>
      <c r="HK62" s="22"/>
      <c r="HL62" s="22"/>
      <c r="HM62" s="22"/>
      <c r="HN62" s="22"/>
      <c r="HO62" s="22"/>
      <c r="HP62" s="22"/>
      <c r="HQ62" s="22"/>
      <c r="HR62" s="22"/>
      <c r="HS62" s="22"/>
      <c r="HT62" s="22"/>
      <c r="HU62" s="22"/>
      <c r="HV62" s="22"/>
      <c r="HW62" s="22"/>
      <c r="HX62" s="22"/>
      <c r="HY62" s="22"/>
      <c r="HZ62" s="22"/>
      <c r="IA62" s="22"/>
      <c r="IB62" s="22"/>
      <c r="IC62" s="22"/>
      <c r="ID62" s="22"/>
      <c r="IE62" s="22"/>
      <c r="IF62" s="22"/>
      <c r="IG62" s="22"/>
      <c r="IH62" s="22"/>
      <c r="II62" s="22"/>
      <c r="IJ62" s="22"/>
      <c r="IK62" s="22"/>
      <c r="IL62" s="22"/>
      <c r="IM62" s="22"/>
      <c r="IN62" s="22"/>
      <c r="IO62" s="22"/>
    </row>
    <row r="63" spans="1:249" ht="31.5">
      <c r="A63" s="23" t="s">
        <v>67</v>
      </c>
      <c r="B63" s="24">
        <f t="shared" si="0"/>
        <v>25144099</v>
      </c>
      <c r="C63" s="24">
        <f t="shared" si="0"/>
        <v>25535221</v>
      </c>
      <c r="D63" s="24">
        <f t="shared" si="0"/>
        <v>391122</v>
      </c>
      <c r="E63" s="24">
        <f>SUM(E64)</f>
        <v>3078829</v>
      </c>
      <c r="F63" s="24">
        <f>SUM(F64)</f>
        <v>3078829</v>
      </c>
      <c r="G63" s="24">
        <f t="shared" si="1"/>
        <v>0</v>
      </c>
      <c r="H63" s="24">
        <f>SUM(H64)</f>
        <v>154723</v>
      </c>
      <c r="I63" s="24">
        <f>SUM(I64)</f>
        <v>154723</v>
      </c>
      <c r="J63" s="24">
        <f t="shared" si="2"/>
        <v>0</v>
      </c>
      <c r="K63" s="24">
        <f>SUM(K64)</f>
        <v>447275</v>
      </c>
      <c r="L63" s="24">
        <f>SUM(L64)</f>
        <v>808424</v>
      </c>
      <c r="M63" s="24">
        <f t="shared" si="3"/>
        <v>361149</v>
      </c>
      <c r="N63" s="24">
        <f>SUM(N64)</f>
        <v>2110804</v>
      </c>
      <c r="O63" s="24">
        <f>SUM(O64)</f>
        <v>2110804</v>
      </c>
      <c r="P63" s="24">
        <f t="shared" si="4"/>
        <v>0</v>
      </c>
      <c r="Q63" s="24">
        <f>SUM(Q64)</f>
        <v>0</v>
      </c>
      <c r="R63" s="24">
        <f>SUM(R64)</f>
        <v>0</v>
      </c>
      <c r="S63" s="24">
        <f t="shared" si="5"/>
        <v>0</v>
      </c>
      <c r="T63" s="24">
        <f>SUM(T64)</f>
        <v>1142383</v>
      </c>
      <c r="U63" s="24">
        <f>SUM(U64)</f>
        <v>1142383</v>
      </c>
      <c r="V63" s="24">
        <f t="shared" si="6"/>
        <v>0</v>
      </c>
      <c r="W63" s="24">
        <f>SUM(W64)</f>
        <v>0</v>
      </c>
      <c r="X63" s="24">
        <f>SUM(X64)</f>
        <v>29973</v>
      </c>
      <c r="Y63" s="24">
        <f t="shared" si="7"/>
        <v>29973</v>
      </c>
      <c r="Z63" s="24">
        <f>SUM(Z64)</f>
        <v>18210085</v>
      </c>
      <c r="AA63" s="24">
        <f>SUM(AA64)</f>
        <v>18210085</v>
      </c>
      <c r="AB63" s="24">
        <f t="shared" si="8"/>
        <v>0</v>
      </c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  <c r="CY63" s="22"/>
      <c r="CZ63" s="22"/>
      <c r="DA63" s="22"/>
      <c r="DB63" s="22"/>
      <c r="DC63" s="22"/>
      <c r="DD63" s="22"/>
      <c r="DE63" s="22"/>
      <c r="DF63" s="22"/>
      <c r="DG63" s="22"/>
      <c r="DH63" s="22"/>
      <c r="DI63" s="22"/>
      <c r="DJ63" s="22"/>
      <c r="DK63" s="22"/>
      <c r="DL63" s="22"/>
      <c r="DM63" s="22"/>
      <c r="DN63" s="22"/>
      <c r="DO63" s="22"/>
      <c r="DP63" s="22"/>
      <c r="DQ63" s="22"/>
      <c r="DR63" s="22"/>
      <c r="DS63" s="22"/>
      <c r="DT63" s="22"/>
      <c r="DU63" s="22"/>
      <c r="DV63" s="22"/>
      <c r="DW63" s="22"/>
      <c r="DX63" s="22"/>
      <c r="DY63" s="22"/>
      <c r="DZ63" s="22"/>
      <c r="EA63" s="22"/>
      <c r="EB63" s="22"/>
      <c r="EC63" s="22"/>
      <c r="ED63" s="22"/>
      <c r="EE63" s="22"/>
      <c r="EF63" s="22"/>
      <c r="EG63" s="22"/>
      <c r="EH63" s="22"/>
      <c r="EI63" s="22"/>
      <c r="EJ63" s="22"/>
      <c r="EK63" s="22"/>
      <c r="EL63" s="22"/>
      <c r="EM63" s="22"/>
      <c r="EN63" s="22"/>
      <c r="EO63" s="22"/>
      <c r="EP63" s="22"/>
      <c r="EQ63" s="22"/>
      <c r="ER63" s="22"/>
      <c r="ES63" s="22"/>
      <c r="ET63" s="22"/>
      <c r="EU63" s="22"/>
      <c r="EV63" s="22"/>
      <c r="EW63" s="22"/>
      <c r="EX63" s="22"/>
      <c r="EY63" s="22"/>
      <c r="EZ63" s="22"/>
      <c r="FA63" s="22"/>
      <c r="FB63" s="22"/>
      <c r="FC63" s="22"/>
      <c r="FD63" s="22"/>
      <c r="FE63" s="22"/>
      <c r="FF63" s="22"/>
      <c r="FG63" s="22"/>
      <c r="FH63" s="22"/>
      <c r="FI63" s="22"/>
      <c r="FJ63" s="22"/>
      <c r="FK63" s="22"/>
      <c r="FL63" s="22"/>
      <c r="FM63" s="22"/>
      <c r="FN63" s="22"/>
      <c r="FO63" s="22"/>
      <c r="FP63" s="22"/>
      <c r="FQ63" s="22"/>
      <c r="FR63" s="22"/>
      <c r="FS63" s="22"/>
      <c r="FT63" s="22"/>
      <c r="FU63" s="22"/>
      <c r="FV63" s="22"/>
      <c r="FW63" s="22"/>
      <c r="FX63" s="22"/>
      <c r="FY63" s="22"/>
      <c r="FZ63" s="22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</row>
    <row r="64" spans="1:249">
      <c r="A64" s="23" t="s">
        <v>19</v>
      </c>
      <c r="B64" s="24">
        <f t="shared" si="0"/>
        <v>25144099</v>
      </c>
      <c r="C64" s="24">
        <f t="shared" si="0"/>
        <v>25535221</v>
      </c>
      <c r="D64" s="24">
        <f t="shared" si="0"/>
        <v>391122</v>
      </c>
      <c r="E64" s="24">
        <f>SUM(E65:E86)</f>
        <v>3078829</v>
      </c>
      <c r="F64" s="24">
        <f>SUM(F65:F86)</f>
        <v>3078829</v>
      </c>
      <c r="G64" s="24">
        <f t="shared" si="1"/>
        <v>0</v>
      </c>
      <c r="H64" s="24">
        <f>SUM(H65:H86)</f>
        <v>154723</v>
      </c>
      <c r="I64" s="24">
        <f>SUM(I65:I86)</f>
        <v>154723</v>
      </c>
      <c r="J64" s="24">
        <f t="shared" si="2"/>
        <v>0</v>
      </c>
      <c r="K64" s="24">
        <f>SUM(K65:K86)</f>
        <v>447275</v>
      </c>
      <c r="L64" s="24">
        <f>SUM(L65:L86)</f>
        <v>808424</v>
      </c>
      <c r="M64" s="24">
        <f t="shared" si="3"/>
        <v>361149</v>
      </c>
      <c r="N64" s="24">
        <f>SUM(N65:N86)</f>
        <v>2110804</v>
      </c>
      <c r="O64" s="24">
        <f>SUM(O65:O86)</f>
        <v>2110804</v>
      </c>
      <c r="P64" s="24">
        <f t="shared" si="4"/>
        <v>0</v>
      </c>
      <c r="Q64" s="24">
        <f>SUM(Q65:Q86)</f>
        <v>0</v>
      </c>
      <c r="R64" s="24">
        <f>SUM(R65:R86)</f>
        <v>0</v>
      </c>
      <c r="S64" s="24">
        <f t="shared" si="5"/>
        <v>0</v>
      </c>
      <c r="T64" s="24">
        <f>SUM(T65:T86)</f>
        <v>1142383</v>
      </c>
      <c r="U64" s="24">
        <f>SUM(U65:U86)</f>
        <v>1142383</v>
      </c>
      <c r="V64" s="24">
        <f t="shared" si="6"/>
        <v>0</v>
      </c>
      <c r="W64" s="24">
        <f>SUM(W65:W86)</f>
        <v>0</v>
      </c>
      <c r="X64" s="24">
        <f>SUM(X65:X86)</f>
        <v>29973</v>
      </c>
      <c r="Y64" s="24">
        <f t="shared" si="7"/>
        <v>29973</v>
      </c>
      <c r="Z64" s="24">
        <f>SUM(Z65:Z86)</f>
        <v>18210085</v>
      </c>
      <c r="AA64" s="24">
        <f>SUM(AA65:AA86)</f>
        <v>18210085</v>
      </c>
      <c r="AB64" s="24">
        <f t="shared" si="8"/>
        <v>0</v>
      </c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  <c r="EI64" s="22"/>
      <c r="EJ64" s="22"/>
      <c r="EK64" s="22"/>
      <c r="EL64" s="22"/>
      <c r="EM64" s="22"/>
      <c r="EN64" s="22"/>
      <c r="EO64" s="22"/>
      <c r="EP64" s="22"/>
      <c r="EQ64" s="22"/>
      <c r="ER64" s="22"/>
      <c r="ES64" s="22"/>
      <c r="ET64" s="22"/>
      <c r="EU64" s="22"/>
      <c r="EV64" s="22"/>
      <c r="EW64" s="22"/>
      <c r="EX64" s="22"/>
      <c r="EY64" s="22"/>
      <c r="EZ64" s="22"/>
      <c r="FA64" s="22"/>
      <c r="FB64" s="22"/>
      <c r="FC64" s="22"/>
      <c r="FD64" s="22"/>
      <c r="FE64" s="22"/>
      <c r="FF64" s="22"/>
      <c r="FG64" s="22"/>
      <c r="FH64" s="22"/>
      <c r="FI64" s="22"/>
      <c r="FJ64" s="22"/>
      <c r="FK64" s="22"/>
      <c r="FL64" s="22"/>
      <c r="FM64" s="22"/>
      <c r="FN64" s="22"/>
      <c r="FO64" s="22"/>
      <c r="FP64" s="22"/>
      <c r="FQ64" s="22"/>
      <c r="FR64" s="22"/>
      <c r="FS64" s="22"/>
      <c r="FT64" s="22"/>
      <c r="FU64" s="22"/>
      <c r="FV64" s="22"/>
      <c r="FW64" s="22"/>
      <c r="FX64" s="22"/>
      <c r="FY64" s="22"/>
      <c r="FZ64" s="22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</row>
    <row r="65" spans="1:249" ht="47.25">
      <c r="A65" s="29" t="s">
        <v>68</v>
      </c>
      <c r="B65" s="30">
        <f t="shared" si="0"/>
        <v>46230</v>
      </c>
      <c r="C65" s="30">
        <f t="shared" si="0"/>
        <v>46230</v>
      </c>
      <c r="D65" s="30">
        <f t="shared" si="0"/>
        <v>0</v>
      </c>
      <c r="E65" s="30">
        <v>0</v>
      </c>
      <c r="F65" s="30">
        <v>0</v>
      </c>
      <c r="G65" s="30">
        <f t="shared" si="1"/>
        <v>0</v>
      </c>
      <c r="H65" s="30">
        <v>0</v>
      </c>
      <c r="I65" s="30">
        <v>0</v>
      </c>
      <c r="J65" s="30">
        <f t="shared" si="2"/>
        <v>0</v>
      </c>
      <c r="K65" s="30">
        <v>46230</v>
      </c>
      <c r="L65" s="30">
        <v>46230</v>
      </c>
      <c r="M65" s="30">
        <f t="shared" si="3"/>
        <v>0</v>
      </c>
      <c r="N65" s="30">
        <v>0</v>
      </c>
      <c r="O65" s="30">
        <v>0</v>
      </c>
      <c r="P65" s="30">
        <f t="shared" si="4"/>
        <v>0</v>
      </c>
      <c r="Q65" s="30">
        <v>0</v>
      </c>
      <c r="R65" s="30">
        <v>0</v>
      </c>
      <c r="S65" s="30">
        <f t="shared" si="5"/>
        <v>0</v>
      </c>
      <c r="T65" s="30">
        <v>0</v>
      </c>
      <c r="U65" s="30">
        <v>0</v>
      </c>
      <c r="V65" s="30">
        <f t="shared" si="6"/>
        <v>0</v>
      </c>
      <c r="W65" s="30">
        <v>0</v>
      </c>
      <c r="X65" s="30">
        <v>0</v>
      </c>
      <c r="Y65" s="30">
        <f t="shared" si="7"/>
        <v>0</v>
      </c>
      <c r="Z65" s="30">
        <v>0</v>
      </c>
      <c r="AA65" s="30">
        <v>0</v>
      </c>
      <c r="AB65" s="30">
        <f t="shared" si="8"/>
        <v>0</v>
      </c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</row>
    <row r="66" spans="1:249" ht="31.5">
      <c r="A66" s="31" t="s">
        <v>69</v>
      </c>
      <c r="B66" s="30">
        <f t="shared" si="0"/>
        <v>80445</v>
      </c>
      <c r="C66" s="30">
        <f t="shared" si="0"/>
        <v>80445</v>
      </c>
      <c r="D66" s="30">
        <f t="shared" si="0"/>
        <v>0</v>
      </c>
      <c r="E66" s="30">
        <v>0</v>
      </c>
      <c r="F66" s="30">
        <v>0</v>
      </c>
      <c r="G66" s="30">
        <f t="shared" si="1"/>
        <v>0</v>
      </c>
      <c r="H66" s="30">
        <v>0</v>
      </c>
      <c r="I66" s="30">
        <v>0</v>
      </c>
      <c r="J66" s="30">
        <f t="shared" si="2"/>
        <v>0</v>
      </c>
      <c r="K66" s="30">
        <v>80445</v>
      </c>
      <c r="L66" s="30">
        <v>80445</v>
      </c>
      <c r="M66" s="30">
        <f t="shared" si="3"/>
        <v>0</v>
      </c>
      <c r="N66" s="30">
        <v>0</v>
      </c>
      <c r="O66" s="30">
        <v>0</v>
      </c>
      <c r="P66" s="30">
        <f t="shared" si="4"/>
        <v>0</v>
      </c>
      <c r="Q66" s="30">
        <v>0</v>
      </c>
      <c r="R66" s="30">
        <v>0</v>
      </c>
      <c r="S66" s="30">
        <f t="shared" si="5"/>
        <v>0</v>
      </c>
      <c r="T66" s="30"/>
      <c r="U66" s="30"/>
      <c r="V66" s="30">
        <f t="shared" si="6"/>
        <v>0</v>
      </c>
      <c r="W66" s="30">
        <v>0</v>
      </c>
      <c r="X66" s="30">
        <v>0</v>
      </c>
      <c r="Y66" s="30">
        <f t="shared" si="7"/>
        <v>0</v>
      </c>
      <c r="Z66" s="30">
        <v>0</v>
      </c>
      <c r="AA66" s="30">
        <v>0</v>
      </c>
      <c r="AB66" s="30">
        <f t="shared" si="8"/>
        <v>0</v>
      </c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</row>
    <row r="67" spans="1:249" ht="31.5">
      <c r="A67" s="31" t="s">
        <v>70</v>
      </c>
      <c r="B67" s="30">
        <f t="shared" si="0"/>
        <v>0</v>
      </c>
      <c r="C67" s="30">
        <f t="shared" si="0"/>
        <v>14377</v>
      </c>
      <c r="D67" s="30">
        <f t="shared" si="0"/>
        <v>14377</v>
      </c>
      <c r="E67" s="30">
        <v>0</v>
      </c>
      <c r="F67" s="30">
        <v>0</v>
      </c>
      <c r="G67" s="30">
        <f t="shared" si="1"/>
        <v>0</v>
      </c>
      <c r="H67" s="30">
        <v>0</v>
      </c>
      <c r="I67" s="30">
        <v>0</v>
      </c>
      <c r="J67" s="30">
        <f t="shared" si="2"/>
        <v>0</v>
      </c>
      <c r="K67" s="30"/>
      <c r="L67" s="30">
        <v>14377</v>
      </c>
      <c r="M67" s="30">
        <f t="shared" si="3"/>
        <v>14377</v>
      </c>
      <c r="N67" s="30">
        <v>0</v>
      </c>
      <c r="O67" s="30">
        <v>0</v>
      </c>
      <c r="P67" s="30">
        <f t="shared" si="4"/>
        <v>0</v>
      </c>
      <c r="Q67" s="30">
        <v>0</v>
      </c>
      <c r="R67" s="30">
        <v>0</v>
      </c>
      <c r="S67" s="30">
        <f t="shared" si="5"/>
        <v>0</v>
      </c>
      <c r="T67" s="30">
        <v>0</v>
      </c>
      <c r="U67" s="30">
        <v>0</v>
      </c>
      <c r="V67" s="30">
        <f t="shared" si="6"/>
        <v>0</v>
      </c>
      <c r="W67" s="30">
        <v>0</v>
      </c>
      <c r="X67" s="30">
        <v>0</v>
      </c>
      <c r="Y67" s="30">
        <f t="shared" si="7"/>
        <v>0</v>
      </c>
      <c r="Z67" s="30">
        <v>0</v>
      </c>
      <c r="AA67" s="30">
        <v>0</v>
      </c>
      <c r="AB67" s="30">
        <f t="shared" si="8"/>
        <v>0</v>
      </c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</row>
    <row r="68" spans="1:249">
      <c r="A68" s="31" t="s">
        <v>71</v>
      </c>
      <c r="B68" s="30">
        <f t="shared" si="0"/>
        <v>0</v>
      </c>
      <c r="C68" s="30">
        <f t="shared" si="0"/>
        <v>27926</v>
      </c>
      <c r="D68" s="30">
        <f t="shared" si="0"/>
        <v>27926</v>
      </c>
      <c r="E68" s="30">
        <v>0</v>
      </c>
      <c r="F68" s="30">
        <v>0</v>
      </c>
      <c r="G68" s="30">
        <f t="shared" si="1"/>
        <v>0</v>
      </c>
      <c r="H68" s="30">
        <v>0</v>
      </c>
      <c r="I68" s="30">
        <v>0</v>
      </c>
      <c r="J68" s="30">
        <f t="shared" si="2"/>
        <v>0</v>
      </c>
      <c r="K68" s="30"/>
      <c r="L68" s="30">
        <v>27926</v>
      </c>
      <c r="M68" s="30">
        <f t="shared" si="3"/>
        <v>27926</v>
      </c>
      <c r="N68" s="30">
        <v>0</v>
      </c>
      <c r="O68" s="30">
        <v>0</v>
      </c>
      <c r="P68" s="30">
        <f t="shared" si="4"/>
        <v>0</v>
      </c>
      <c r="Q68" s="30">
        <v>0</v>
      </c>
      <c r="R68" s="30">
        <v>0</v>
      </c>
      <c r="S68" s="30">
        <f t="shared" si="5"/>
        <v>0</v>
      </c>
      <c r="T68" s="30">
        <v>0</v>
      </c>
      <c r="U68" s="30">
        <v>0</v>
      </c>
      <c r="V68" s="30">
        <f t="shared" si="6"/>
        <v>0</v>
      </c>
      <c r="W68" s="30">
        <v>0</v>
      </c>
      <c r="X68" s="30">
        <v>0</v>
      </c>
      <c r="Y68" s="30">
        <f t="shared" si="7"/>
        <v>0</v>
      </c>
      <c r="Z68" s="30">
        <v>0</v>
      </c>
      <c r="AA68" s="30">
        <v>0</v>
      </c>
      <c r="AB68" s="30">
        <f t="shared" si="8"/>
        <v>0</v>
      </c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A68" s="7"/>
      <c r="IB68" s="7"/>
      <c r="IC68" s="7"/>
      <c r="ID68" s="7"/>
      <c r="IE68" s="7"/>
      <c r="IF68" s="7"/>
      <c r="IG68" s="7"/>
      <c r="IH68" s="7"/>
      <c r="II68" s="7"/>
      <c r="IJ68" s="7"/>
      <c r="IK68" s="7"/>
      <c r="IL68" s="7"/>
      <c r="IM68" s="7"/>
      <c r="IN68" s="7"/>
      <c r="IO68" s="7"/>
    </row>
    <row r="69" spans="1:249">
      <c r="A69" s="31" t="s">
        <v>72</v>
      </c>
      <c r="B69" s="30">
        <f t="shared" si="0"/>
        <v>0</v>
      </c>
      <c r="C69" s="30">
        <f t="shared" si="0"/>
        <v>4138</v>
      </c>
      <c r="D69" s="30">
        <f t="shared" si="0"/>
        <v>4138</v>
      </c>
      <c r="E69" s="30">
        <v>0</v>
      </c>
      <c r="F69" s="30">
        <v>0</v>
      </c>
      <c r="G69" s="30">
        <f t="shared" si="1"/>
        <v>0</v>
      </c>
      <c r="H69" s="30">
        <v>0</v>
      </c>
      <c r="I69" s="30">
        <v>0</v>
      </c>
      <c r="J69" s="30">
        <f t="shared" si="2"/>
        <v>0</v>
      </c>
      <c r="K69" s="30"/>
      <c r="L69" s="30">
        <v>4138</v>
      </c>
      <c r="M69" s="30">
        <f t="shared" si="3"/>
        <v>4138</v>
      </c>
      <c r="N69" s="30">
        <v>0</v>
      </c>
      <c r="O69" s="30">
        <v>0</v>
      </c>
      <c r="P69" s="30">
        <f t="shared" si="4"/>
        <v>0</v>
      </c>
      <c r="Q69" s="30">
        <v>0</v>
      </c>
      <c r="R69" s="30">
        <v>0</v>
      </c>
      <c r="S69" s="30">
        <f t="shared" si="5"/>
        <v>0</v>
      </c>
      <c r="T69" s="30">
        <v>0</v>
      </c>
      <c r="U69" s="30">
        <v>0</v>
      </c>
      <c r="V69" s="30">
        <f t="shared" si="6"/>
        <v>0</v>
      </c>
      <c r="W69" s="30">
        <v>0</v>
      </c>
      <c r="X69" s="30">
        <v>0</v>
      </c>
      <c r="Y69" s="30">
        <f t="shared" si="7"/>
        <v>0</v>
      </c>
      <c r="Z69" s="30">
        <v>0</v>
      </c>
      <c r="AA69" s="30">
        <v>0</v>
      </c>
      <c r="AB69" s="30">
        <f t="shared" si="8"/>
        <v>0</v>
      </c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IA69" s="7"/>
      <c r="IB69" s="7"/>
      <c r="IC69" s="7"/>
      <c r="ID69" s="7"/>
      <c r="IE69" s="7"/>
      <c r="IF69" s="7"/>
      <c r="IG69" s="7"/>
      <c r="IH69" s="7"/>
      <c r="II69" s="7"/>
      <c r="IJ69" s="7"/>
      <c r="IK69" s="7"/>
      <c r="IL69" s="7"/>
      <c r="IM69" s="7"/>
      <c r="IN69" s="7"/>
      <c r="IO69" s="7"/>
    </row>
    <row r="70" spans="1:249" ht="47.25">
      <c r="A70" s="31" t="s">
        <v>73</v>
      </c>
      <c r="B70" s="30">
        <f t="shared" si="0"/>
        <v>0</v>
      </c>
      <c r="C70" s="30">
        <f t="shared" si="0"/>
        <v>14973</v>
      </c>
      <c r="D70" s="30">
        <f t="shared" si="0"/>
        <v>14973</v>
      </c>
      <c r="E70" s="30">
        <v>0</v>
      </c>
      <c r="F70" s="30">
        <v>0</v>
      </c>
      <c r="G70" s="30">
        <f t="shared" si="1"/>
        <v>0</v>
      </c>
      <c r="H70" s="30">
        <v>0</v>
      </c>
      <c r="I70" s="30">
        <v>0</v>
      </c>
      <c r="J70" s="30">
        <f t="shared" si="2"/>
        <v>0</v>
      </c>
      <c r="K70" s="30"/>
      <c r="L70" s="30"/>
      <c r="M70" s="30">
        <f t="shared" si="3"/>
        <v>0</v>
      </c>
      <c r="N70" s="30">
        <v>0</v>
      </c>
      <c r="O70" s="30">
        <v>0</v>
      </c>
      <c r="P70" s="30">
        <f t="shared" si="4"/>
        <v>0</v>
      </c>
      <c r="Q70" s="30">
        <v>0</v>
      </c>
      <c r="R70" s="30">
        <v>0</v>
      </c>
      <c r="S70" s="30">
        <f t="shared" si="5"/>
        <v>0</v>
      </c>
      <c r="T70" s="30">
        <v>0</v>
      </c>
      <c r="U70" s="30">
        <v>0</v>
      </c>
      <c r="V70" s="30">
        <f t="shared" si="6"/>
        <v>0</v>
      </c>
      <c r="W70" s="30">
        <v>0</v>
      </c>
      <c r="X70" s="30">
        <v>14973</v>
      </c>
      <c r="Y70" s="30">
        <f t="shared" si="7"/>
        <v>14973</v>
      </c>
      <c r="Z70" s="30">
        <v>0</v>
      </c>
      <c r="AA70" s="30">
        <v>0</v>
      </c>
      <c r="AB70" s="30">
        <f t="shared" si="8"/>
        <v>0</v>
      </c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  <c r="IG70" s="7"/>
      <c r="IH70" s="7"/>
      <c r="II70" s="7"/>
      <c r="IJ70" s="7"/>
      <c r="IK70" s="7"/>
      <c r="IL70" s="7"/>
      <c r="IM70" s="7"/>
      <c r="IN70" s="7"/>
      <c r="IO70" s="7"/>
    </row>
    <row r="71" spans="1:249" ht="47.25">
      <c r="A71" s="31" t="s">
        <v>74</v>
      </c>
      <c r="B71" s="30">
        <f t="shared" si="0"/>
        <v>0</v>
      </c>
      <c r="C71" s="30">
        <f t="shared" si="0"/>
        <v>15000</v>
      </c>
      <c r="D71" s="30">
        <f t="shared" si="0"/>
        <v>15000</v>
      </c>
      <c r="E71" s="30">
        <v>0</v>
      </c>
      <c r="F71" s="30">
        <v>0</v>
      </c>
      <c r="G71" s="30">
        <f t="shared" si="1"/>
        <v>0</v>
      </c>
      <c r="H71" s="30">
        <v>0</v>
      </c>
      <c r="I71" s="30">
        <v>0</v>
      </c>
      <c r="J71" s="30">
        <f t="shared" si="2"/>
        <v>0</v>
      </c>
      <c r="K71" s="30"/>
      <c r="L71" s="30"/>
      <c r="M71" s="30">
        <f t="shared" si="3"/>
        <v>0</v>
      </c>
      <c r="N71" s="30">
        <v>0</v>
      </c>
      <c r="O71" s="30">
        <v>0</v>
      </c>
      <c r="P71" s="30">
        <f t="shared" si="4"/>
        <v>0</v>
      </c>
      <c r="Q71" s="30">
        <v>0</v>
      </c>
      <c r="R71" s="30">
        <v>0</v>
      </c>
      <c r="S71" s="30">
        <f t="shared" si="5"/>
        <v>0</v>
      </c>
      <c r="T71" s="30">
        <v>0</v>
      </c>
      <c r="U71" s="30">
        <v>0</v>
      </c>
      <c r="V71" s="30">
        <f t="shared" si="6"/>
        <v>0</v>
      </c>
      <c r="W71" s="30">
        <v>0</v>
      </c>
      <c r="X71" s="30">
        <v>15000</v>
      </c>
      <c r="Y71" s="30">
        <f t="shared" si="7"/>
        <v>15000</v>
      </c>
      <c r="Z71" s="30">
        <v>0</v>
      </c>
      <c r="AA71" s="30">
        <v>0</v>
      </c>
      <c r="AB71" s="30">
        <f t="shared" si="8"/>
        <v>0</v>
      </c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  <c r="ID71" s="7"/>
      <c r="IE71" s="7"/>
      <c r="IF71" s="7"/>
      <c r="IG71" s="7"/>
      <c r="IH71" s="7"/>
      <c r="II71" s="7"/>
      <c r="IJ71" s="7"/>
      <c r="IK71" s="7"/>
      <c r="IL71" s="7"/>
      <c r="IM71" s="7"/>
      <c r="IN71" s="7"/>
      <c r="IO71" s="7"/>
    </row>
    <row r="72" spans="1:249" ht="43.5" customHeight="1">
      <c r="A72" s="26" t="s">
        <v>75</v>
      </c>
      <c r="B72" s="30">
        <f t="shared" si="0"/>
        <v>0</v>
      </c>
      <c r="C72" s="30">
        <f t="shared" si="0"/>
        <v>75200</v>
      </c>
      <c r="D72" s="30">
        <f t="shared" si="0"/>
        <v>75200</v>
      </c>
      <c r="E72" s="30">
        <v>0</v>
      </c>
      <c r="F72" s="30">
        <v>0</v>
      </c>
      <c r="G72" s="30">
        <f t="shared" si="1"/>
        <v>0</v>
      </c>
      <c r="H72" s="30">
        <v>0</v>
      </c>
      <c r="I72" s="30">
        <v>0</v>
      </c>
      <c r="J72" s="30">
        <f t="shared" si="2"/>
        <v>0</v>
      </c>
      <c r="K72" s="30"/>
      <c r="L72" s="30">
        <v>75200</v>
      </c>
      <c r="M72" s="30">
        <f t="shared" si="3"/>
        <v>75200</v>
      </c>
      <c r="N72" s="30">
        <v>0</v>
      </c>
      <c r="O72" s="30">
        <v>0</v>
      </c>
      <c r="P72" s="30">
        <f t="shared" si="4"/>
        <v>0</v>
      </c>
      <c r="Q72" s="30">
        <v>0</v>
      </c>
      <c r="R72" s="30">
        <v>0</v>
      </c>
      <c r="S72" s="30">
        <f t="shared" si="5"/>
        <v>0</v>
      </c>
      <c r="T72" s="30">
        <v>0</v>
      </c>
      <c r="U72" s="30">
        <v>0</v>
      </c>
      <c r="V72" s="30">
        <f t="shared" si="6"/>
        <v>0</v>
      </c>
      <c r="W72" s="30">
        <v>0</v>
      </c>
      <c r="X72" s="30">
        <v>0</v>
      </c>
      <c r="Y72" s="30">
        <f t="shared" si="7"/>
        <v>0</v>
      </c>
      <c r="Z72" s="30">
        <v>0</v>
      </c>
      <c r="AA72" s="30">
        <v>0</v>
      </c>
      <c r="AB72" s="30">
        <f t="shared" si="8"/>
        <v>0</v>
      </c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  <c r="HK72" s="7"/>
      <c r="HL72" s="7"/>
      <c r="HM72" s="7"/>
      <c r="HN72" s="7"/>
      <c r="HO72" s="7"/>
      <c r="HP72" s="7"/>
      <c r="HQ72" s="7"/>
      <c r="HR72" s="7"/>
      <c r="HS72" s="7"/>
      <c r="HT72" s="7"/>
      <c r="HU72" s="7"/>
      <c r="HV72" s="7"/>
      <c r="HW72" s="7"/>
      <c r="HX72" s="7"/>
      <c r="HY72" s="7"/>
      <c r="HZ72" s="7"/>
      <c r="IA72" s="7"/>
      <c r="IB72" s="7"/>
      <c r="IC72" s="7"/>
      <c r="ID72" s="7"/>
      <c r="IE72" s="7"/>
      <c r="IF72" s="7"/>
      <c r="IG72" s="7"/>
      <c r="IH72" s="7"/>
      <c r="II72" s="7"/>
      <c r="IJ72" s="7"/>
      <c r="IK72" s="7"/>
      <c r="IL72" s="7"/>
      <c r="IM72" s="7"/>
      <c r="IN72" s="7"/>
      <c r="IO72" s="7"/>
    </row>
    <row r="73" spans="1:249" ht="31.5">
      <c r="A73" s="31" t="s">
        <v>76</v>
      </c>
      <c r="B73" s="30">
        <f t="shared" si="0"/>
        <v>6916</v>
      </c>
      <c r="C73" s="30">
        <f t="shared" si="0"/>
        <v>6916</v>
      </c>
      <c r="D73" s="30">
        <f t="shared" si="0"/>
        <v>0</v>
      </c>
      <c r="E73" s="30">
        <v>0</v>
      </c>
      <c r="F73" s="30">
        <v>0</v>
      </c>
      <c r="G73" s="30">
        <f t="shared" si="1"/>
        <v>0</v>
      </c>
      <c r="H73" s="30">
        <v>0</v>
      </c>
      <c r="I73" s="30">
        <v>0</v>
      </c>
      <c r="J73" s="30">
        <f t="shared" si="2"/>
        <v>0</v>
      </c>
      <c r="K73" s="30">
        <v>6916</v>
      </c>
      <c r="L73" s="30">
        <v>6916</v>
      </c>
      <c r="M73" s="30">
        <f t="shared" si="3"/>
        <v>0</v>
      </c>
      <c r="N73" s="30">
        <v>0</v>
      </c>
      <c r="O73" s="30">
        <v>0</v>
      </c>
      <c r="P73" s="30">
        <f t="shared" si="4"/>
        <v>0</v>
      </c>
      <c r="Q73" s="30">
        <v>0</v>
      </c>
      <c r="R73" s="30">
        <v>0</v>
      </c>
      <c r="S73" s="30">
        <f t="shared" si="5"/>
        <v>0</v>
      </c>
      <c r="T73" s="30">
        <v>0</v>
      </c>
      <c r="U73" s="30">
        <v>0</v>
      </c>
      <c r="V73" s="30">
        <f t="shared" si="6"/>
        <v>0</v>
      </c>
      <c r="W73" s="30">
        <v>0</v>
      </c>
      <c r="X73" s="30">
        <v>0</v>
      </c>
      <c r="Y73" s="30">
        <f t="shared" si="7"/>
        <v>0</v>
      </c>
      <c r="Z73" s="30">
        <v>0</v>
      </c>
      <c r="AA73" s="30">
        <v>0</v>
      </c>
      <c r="AB73" s="30">
        <f t="shared" si="8"/>
        <v>0</v>
      </c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  <c r="IA73" s="7"/>
      <c r="IB73" s="7"/>
      <c r="IC73" s="7"/>
      <c r="ID73" s="7"/>
      <c r="IE73" s="7"/>
      <c r="IF73" s="7"/>
      <c r="IG73" s="7"/>
      <c r="IH73" s="7"/>
      <c r="II73" s="7"/>
      <c r="IJ73" s="7"/>
      <c r="IK73" s="7"/>
      <c r="IL73" s="7"/>
      <c r="IM73" s="7"/>
    </row>
    <row r="74" spans="1:249">
      <c r="A74" s="29" t="s">
        <v>77</v>
      </c>
      <c r="B74" s="30">
        <f t="shared" si="0"/>
        <v>500000</v>
      </c>
      <c r="C74" s="30">
        <f t="shared" si="0"/>
        <v>500000</v>
      </c>
      <c r="D74" s="30">
        <f t="shared" si="0"/>
        <v>0</v>
      </c>
      <c r="E74" s="30">
        <v>0</v>
      </c>
      <c r="F74" s="30">
        <v>0</v>
      </c>
      <c r="G74" s="30">
        <f t="shared" si="1"/>
        <v>0</v>
      </c>
      <c r="H74" s="30">
        <v>0</v>
      </c>
      <c r="I74" s="30">
        <v>0</v>
      </c>
      <c r="J74" s="30">
        <f t="shared" si="2"/>
        <v>0</v>
      </c>
      <c r="K74" s="30"/>
      <c r="L74" s="30"/>
      <c r="M74" s="30">
        <f t="shared" si="3"/>
        <v>0</v>
      </c>
      <c r="N74" s="30">
        <v>0</v>
      </c>
      <c r="O74" s="30">
        <v>0</v>
      </c>
      <c r="P74" s="30">
        <f t="shared" si="4"/>
        <v>0</v>
      </c>
      <c r="Q74" s="30">
        <v>0</v>
      </c>
      <c r="R74" s="30">
        <v>0</v>
      </c>
      <c r="S74" s="30">
        <f t="shared" si="5"/>
        <v>0</v>
      </c>
      <c r="T74" s="30">
        <v>0</v>
      </c>
      <c r="U74" s="30">
        <v>0</v>
      </c>
      <c r="V74" s="30">
        <f t="shared" si="6"/>
        <v>0</v>
      </c>
      <c r="W74" s="30">
        <v>0</v>
      </c>
      <c r="X74" s="30">
        <v>0</v>
      </c>
      <c r="Y74" s="30">
        <f t="shared" si="7"/>
        <v>0</v>
      </c>
      <c r="Z74" s="30">
        <v>500000</v>
      </c>
      <c r="AA74" s="30">
        <v>500000</v>
      </c>
      <c r="AB74" s="30">
        <f t="shared" si="8"/>
        <v>0</v>
      </c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7"/>
      <c r="HI74" s="7"/>
      <c r="HJ74" s="7"/>
      <c r="HK74" s="7"/>
      <c r="HL74" s="7"/>
      <c r="HM74" s="7"/>
      <c r="HN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A74" s="7"/>
      <c r="IB74" s="7"/>
      <c r="IC74" s="7"/>
      <c r="ID74" s="7"/>
      <c r="IE74" s="7"/>
      <c r="IF74" s="7"/>
      <c r="IG74" s="7"/>
      <c r="IH74" s="7"/>
      <c r="II74" s="7"/>
      <c r="IJ74" s="7"/>
      <c r="IK74" s="7"/>
      <c r="IL74" s="7"/>
      <c r="IM74" s="7"/>
      <c r="IN74" s="7"/>
      <c r="IO74" s="7"/>
    </row>
    <row r="75" spans="1:249" ht="47.25">
      <c r="A75" s="29" t="s">
        <v>78</v>
      </c>
      <c r="B75" s="30">
        <f t="shared" si="0"/>
        <v>0</v>
      </c>
      <c r="C75" s="30">
        <f t="shared" si="0"/>
        <v>70147</v>
      </c>
      <c r="D75" s="30">
        <f t="shared" si="0"/>
        <v>70147</v>
      </c>
      <c r="E75" s="30"/>
      <c r="F75" s="30"/>
      <c r="G75" s="30">
        <f t="shared" si="1"/>
        <v>0</v>
      </c>
      <c r="H75" s="30">
        <v>0</v>
      </c>
      <c r="I75" s="30">
        <v>0</v>
      </c>
      <c r="J75" s="30">
        <f t="shared" si="2"/>
        <v>0</v>
      </c>
      <c r="K75" s="30">
        <f>573484-573484</f>
        <v>0</v>
      </c>
      <c r="L75" s="30">
        <v>70147</v>
      </c>
      <c r="M75" s="30">
        <f t="shared" si="3"/>
        <v>70147</v>
      </c>
      <c r="N75" s="30">
        <v>0</v>
      </c>
      <c r="O75" s="30">
        <v>0</v>
      </c>
      <c r="P75" s="30">
        <f t="shared" si="4"/>
        <v>0</v>
      </c>
      <c r="Q75" s="30">
        <v>0</v>
      </c>
      <c r="R75" s="30">
        <v>0</v>
      </c>
      <c r="S75" s="30">
        <f t="shared" si="5"/>
        <v>0</v>
      </c>
      <c r="T75" s="30">
        <f>52258+1379739-1431997</f>
        <v>0</v>
      </c>
      <c r="U75" s="30">
        <f>52258+1379739-1431997</f>
        <v>0</v>
      </c>
      <c r="V75" s="30">
        <f t="shared" si="6"/>
        <v>0</v>
      </c>
      <c r="W75" s="30">
        <v>0</v>
      </c>
      <c r="X75" s="30">
        <v>0</v>
      </c>
      <c r="Y75" s="30">
        <f t="shared" si="7"/>
        <v>0</v>
      </c>
      <c r="Z75" s="30">
        <f>1510075+250000-1760075</f>
        <v>0</v>
      </c>
      <c r="AA75" s="30">
        <f>1510075+250000-1760075</f>
        <v>0</v>
      </c>
      <c r="AB75" s="30">
        <f t="shared" si="8"/>
        <v>0</v>
      </c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IA75" s="7"/>
      <c r="IB75" s="7"/>
      <c r="IC75" s="7"/>
      <c r="ID75" s="7"/>
      <c r="IE75" s="7"/>
      <c r="IF75" s="7"/>
      <c r="IG75" s="7"/>
      <c r="IH75" s="7"/>
      <c r="II75" s="7"/>
      <c r="IJ75" s="7"/>
      <c r="IK75" s="7"/>
      <c r="IL75" s="7"/>
      <c r="IM75" s="7"/>
      <c r="IN75" s="7"/>
      <c r="IO75" s="7"/>
    </row>
    <row r="76" spans="1:249" ht="47.25">
      <c r="A76" s="31" t="s">
        <v>79</v>
      </c>
      <c r="B76" s="30">
        <f t="shared" si="0"/>
        <v>999900</v>
      </c>
      <c r="C76" s="30">
        <f t="shared" si="0"/>
        <v>999900</v>
      </c>
      <c r="D76" s="30">
        <f t="shared" si="0"/>
        <v>0</v>
      </c>
      <c r="E76" s="30">
        <v>0</v>
      </c>
      <c r="F76" s="30">
        <v>0</v>
      </c>
      <c r="G76" s="30">
        <f t="shared" si="1"/>
        <v>0</v>
      </c>
      <c r="H76" s="30">
        <v>0</v>
      </c>
      <c r="I76" s="30">
        <v>0</v>
      </c>
      <c r="J76" s="30">
        <f t="shared" si="2"/>
        <v>0</v>
      </c>
      <c r="K76" s="30"/>
      <c r="L76" s="30"/>
      <c r="M76" s="30">
        <f t="shared" si="3"/>
        <v>0</v>
      </c>
      <c r="N76" s="30">
        <v>0</v>
      </c>
      <c r="O76" s="30">
        <v>0</v>
      </c>
      <c r="P76" s="30">
        <f t="shared" si="4"/>
        <v>0</v>
      </c>
      <c r="Q76" s="30">
        <v>0</v>
      </c>
      <c r="R76" s="30">
        <v>0</v>
      </c>
      <c r="S76" s="30">
        <f t="shared" si="5"/>
        <v>0</v>
      </c>
      <c r="T76" s="30">
        <v>0</v>
      </c>
      <c r="U76" s="30">
        <v>0</v>
      </c>
      <c r="V76" s="30">
        <f t="shared" si="6"/>
        <v>0</v>
      </c>
      <c r="W76" s="30">
        <v>0</v>
      </c>
      <c r="X76" s="30">
        <v>0</v>
      </c>
      <c r="Y76" s="30">
        <f t="shared" si="7"/>
        <v>0</v>
      </c>
      <c r="Z76" s="30">
        <v>999900</v>
      </c>
      <c r="AA76" s="30">
        <v>999900</v>
      </c>
      <c r="AB76" s="30">
        <f t="shared" si="8"/>
        <v>0</v>
      </c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A76" s="7"/>
      <c r="IB76" s="7"/>
      <c r="IC76" s="7"/>
      <c r="ID76" s="7"/>
      <c r="IE76" s="7"/>
      <c r="IF76" s="7"/>
      <c r="IG76" s="7"/>
      <c r="IH76" s="7"/>
      <c r="II76" s="7"/>
      <c r="IJ76" s="7"/>
      <c r="IK76" s="7"/>
      <c r="IL76" s="7"/>
      <c r="IM76" s="7"/>
      <c r="IN76" s="7"/>
      <c r="IO76" s="7"/>
    </row>
    <row r="77" spans="1:249" ht="31.5">
      <c r="A77" s="31" t="s">
        <v>80</v>
      </c>
      <c r="B77" s="30">
        <f t="shared" si="0"/>
        <v>2489000</v>
      </c>
      <c r="C77" s="30">
        <f t="shared" si="0"/>
        <v>2489000</v>
      </c>
      <c r="D77" s="30">
        <f t="shared" si="0"/>
        <v>0</v>
      </c>
      <c r="E77" s="30">
        <v>0</v>
      </c>
      <c r="F77" s="30">
        <v>0</v>
      </c>
      <c r="G77" s="30">
        <f t="shared" si="1"/>
        <v>0</v>
      </c>
      <c r="H77" s="30">
        <v>0</v>
      </c>
      <c r="I77" s="30">
        <v>0</v>
      </c>
      <c r="J77" s="30">
        <f t="shared" si="2"/>
        <v>0</v>
      </c>
      <c r="K77" s="30"/>
      <c r="L77" s="30"/>
      <c r="M77" s="30">
        <f t="shared" si="3"/>
        <v>0</v>
      </c>
      <c r="N77" s="30">
        <v>0</v>
      </c>
      <c r="O77" s="30">
        <v>0</v>
      </c>
      <c r="P77" s="30">
        <f t="shared" si="4"/>
        <v>0</v>
      </c>
      <c r="Q77" s="30">
        <v>0</v>
      </c>
      <c r="R77" s="30">
        <v>0</v>
      </c>
      <c r="S77" s="30">
        <f t="shared" si="5"/>
        <v>0</v>
      </c>
      <c r="T77" s="30">
        <v>0</v>
      </c>
      <c r="U77" s="30">
        <v>0</v>
      </c>
      <c r="V77" s="30">
        <f t="shared" si="6"/>
        <v>0</v>
      </c>
      <c r="W77" s="30">
        <v>0</v>
      </c>
      <c r="X77" s="30">
        <v>0</v>
      </c>
      <c r="Y77" s="30">
        <f t="shared" si="7"/>
        <v>0</v>
      </c>
      <c r="Z77" s="30">
        <v>2489000</v>
      </c>
      <c r="AA77" s="30">
        <v>2489000</v>
      </c>
      <c r="AB77" s="30">
        <f t="shared" si="8"/>
        <v>0</v>
      </c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A77" s="7"/>
      <c r="IB77" s="7"/>
      <c r="IC77" s="7"/>
      <c r="ID77" s="7"/>
      <c r="IE77" s="7"/>
      <c r="IF77" s="7"/>
      <c r="IG77" s="7"/>
      <c r="IH77" s="7"/>
      <c r="II77" s="7"/>
      <c r="IJ77" s="7"/>
      <c r="IK77" s="7"/>
      <c r="IL77" s="7"/>
      <c r="IM77" s="7"/>
      <c r="IN77" s="7"/>
      <c r="IO77" s="7"/>
    </row>
    <row r="78" spans="1:249" ht="31.5">
      <c r="A78" s="32" t="s">
        <v>81</v>
      </c>
      <c r="B78" s="30">
        <f t="shared" si="0"/>
        <v>5000000</v>
      </c>
      <c r="C78" s="30">
        <f t="shared" si="0"/>
        <v>5000000</v>
      </c>
      <c r="D78" s="30">
        <f t="shared" si="0"/>
        <v>0</v>
      </c>
      <c r="E78" s="30"/>
      <c r="F78" s="30"/>
      <c r="G78" s="30">
        <f t="shared" si="1"/>
        <v>0</v>
      </c>
      <c r="H78" s="30"/>
      <c r="I78" s="30"/>
      <c r="J78" s="30">
        <f t="shared" si="2"/>
        <v>0</v>
      </c>
      <c r="K78" s="30">
        <f>2741057-1741057-1000000+20953</f>
        <v>20953</v>
      </c>
      <c r="L78" s="30">
        <f>2741057-1741057-1000000+20953</f>
        <v>20953</v>
      </c>
      <c r="M78" s="30">
        <f t="shared" si="3"/>
        <v>0</v>
      </c>
      <c r="N78" s="30"/>
      <c r="O78" s="30"/>
      <c r="P78" s="30">
        <f t="shared" si="4"/>
        <v>0</v>
      </c>
      <c r="Q78" s="30"/>
      <c r="R78" s="30"/>
      <c r="S78" s="30">
        <f t="shared" si="5"/>
        <v>0</v>
      </c>
      <c r="T78" s="30"/>
      <c r="U78" s="30"/>
      <c r="V78" s="30">
        <f t="shared" si="6"/>
        <v>0</v>
      </c>
      <c r="W78" s="30"/>
      <c r="X78" s="30"/>
      <c r="Y78" s="30">
        <f t="shared" si="7"/>
        <v>0</v>
      </c>
      <c r="Z78" s="30">
        <f>1741057+3258943-20953</f>
        <v>4979047</v>
      </c>
      <c r="AA78" s="30">
        <f>1741057+3258943-20953</f>
        <v>4979047</v>
      </c>
      <c r="AB78" s="30">
        <f t="shared" si="8"/>
        <v>0</v>
      </c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  <c r="HS78" s="7"/>
      <c r="HT78" s="7"/>
      <c r="HU78" s="7"/>
      <c r="HV78" s="7"/>
      <c r="HW78" s="7"/>
      <c r="HX78" s="7"/>
      <c r="HY78" s="7"/>
      <c r="HZ78" s="7"/>
      <c r="IA78" s="7"/>
      <c r="IB78" s="7"/>
      <c r="IC78" s="7"/>
      <c r="ID78" s="7"/>
      <c r="IE78" s="7"/>
      <c r="IF78" s="7"/>
      <c r="IG78" s="7"/>
      <c r="IH78" s="7"/>
      <c r="II78" s="7"/>
      <c r="IJ78" s="7"/>
      <c r="IK78" s="7"/>
      <c r="IL78" s="7"/>
      <c r="IM78" s="7"/>
    </row>
    <row r="79" spans="1:249" ht="78.75">
      <c r="A79" s="29" t="s">
        <v>82</v>
      </c>
      <c r="B79" s="30">
        <f t="shared" si="0"/>
        <v>6700000</v>
      </c>
      <c r="C79" s="30">
        <f t="shared" si="0"/>
        <v>6700000</v>
      </c>
      <c r="D79" s="30">
        <f t="shared" si="0"/>
        <v>0</v>
      </c>
      <c r="E79" s="30">
        <v>0</v>
      </c>
      <c r="F79" s="30">
        <v>0</v>
      </c>
      <c r="G79" s="30">
        <f t="shared" si="1"/>
        <v>0</v>
      </c>
      <c r="H79" s="30">
        <v>0</v>
      </c>
      <c r="I79" s="30">
        <v>0</v>
      </c>
      <c r="J79" s="30">
        <f t="shared" si="2"/>
        <v>0</v>
      </c>
      <c r="K79" s="30">
        <f t="shared" ref="K79:L81" si="10">27000-27000</f>
        <v>0</v>
      </c>
      <c r="L79" s="30">
        <f t="shared" si="10"/>
        <v>0</v>
      </c>
      <c r="M79" s="30">
        <f t="shared" si="3"/>
        <v>0</v>
      </c>
      <c r="N79" s="30"/>
      <c r="O79" s="30"/>
      <c r="P79" s="30">
        <f t="shared" si="4"/>
        <v>0</v>
      </c>
      <c r="Q79" s="30">
        <v>0</v>
      </c>
      <c r="R79" s="30">
        <v>0</v>
      </c>
      <c r="S79" s="30">
        <f t="shared" si="5"/>
        <v>0</v>
      </c>
      <c r="T79" s="30">
        <v>0</v>
      </c>
      <c r="U79" s="30">
        <v>0</v>
      </c>
      <c r="V79" s="30">
        <f t="shared" si="6"/>
        <v>0</v>
      </c>
      <c r="W79" s="30">
        <v>0</v>
      </c>
      <c r="X79" s="30">
        <v>0</v>
      </c>
      <c r="Y79" s="30">
        <f t="shared" si="7"/>
        <v>0</v>
      </c>
      <c r="Z79" s="30">
        <v>6700000</v>
      </c>
      <c r="AA79" s="30">
        <v>6700000</v>
      </c>
      <c r="AB79" s="30">
        <f t="shared" si="8"/>
        <v>0</v>
      </c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  <c r="IA79" s="7"/>
      <c r="IB79" s="7"/>
      <c r="IC79" s="7"/>
      <c r="ID79" s="7"/>
      <c r="IE79" s="7"/>
      <c r="IF79" s="7"/>
      <c r="IG79" s="7"/>
      <c r="IH79" s="7"/>
      <c r="II79" s="7"/>
      <c r="IJ79" s="7"/>
      <c r="IK79" s="7"/>
      <c r="IL79" s="7"/>
      <c r="IM79" s="7"/>
      <c r="IN79" s="7"/>
      <c r="IO79" s="7"/>
    </row>
    <row r="80" spans="1:249" ht="31.5">
      <c r="A80" s="29" t="s">
        <v>83</v>
      </c>
      <c r="B80" s="30">
        <f t="shared" si="0"/>
        <v>900000</v>
      </c>
      <c r="C80" s="30">
        <f t="shared" si="0"/>
        <v>900000</v>
      </c>
      <c r="D80" s="30">
        <f t="shared" si="0"/>
        <v>0</v>
      </c>
      <c r="E80" s="30">
        <v>0</v>
      </c>
      <c r="F80" s="30">
        <v>0</v>
      </c>
      <c r="G80" s="30">
        <f t="shared" si="1"/>
        <v>0</v>
      </c>
      <c r="H80" s="30">
        <v>0</v>
      </c>
      <c r="I80" s="30">
        <v>0</v>
      </c>
      <c r="J80" s="30">
        <f t="shared" si="2"/>
        <v>0</v>
      </c>
      <c r="K80" s="30">
        <f t="shared" si="10"/>
        <v>0</v>
      </c>
      <c r="L80" s="30">
        <f t="shared" si="10"/>
        <v>0</v>
      </c>
      <c r="M80" s="30">
        <f t="shared" si="3"/>
        <v>0</v>
      </c>
      <c r="N80" s="30"/>
      <c r="O80" s="30"/>
      <c r="P80" s="30">
        <f t="shared" si="4"/>
        <v>0</v>
      </c>
      <c r="Q80" s="30">
        <v>0</v>
      </c>
      <c r="R80" s="30">
        <v>0</v>
      </c>
      <c r="S80" s="30">
        <f t="shared" si="5"/>
        <v>0</v>
      </c>
      <c r="T80" s="30">
        <v>0</v>
      </c>
      <c r="U80" s="30">
        <v>0</v>
      </c>
      <c r="V80" s="30">
        <f t="shared" si="6"/>
        <v>0</v>
      </c>
      <c r="W80" s="30">
        <v>0</v>
      </c>
      <c r="X80" s="30">
        <v>0</v>
      </c>
      <c r="Y80" s="30">
        <f t="shared" si="7"/>
        <v>0</v>
      </c>
      <c r="Z80" s="30">
        <v>900000</v>
      </c>
      <c r="AA80" s="30">
        <v>900000</v>
      </c>
      <c r="AB80" s="30">
        <f t="shared" si="8"/>
        <v>0</v>
      </c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  <c r="HD80" s="7"/>
      <c r="HE80" s="7"/>
      <c r="HF80" s="7"/>
      <c r="HG80" s="7"/>
      <c r="HH80" s="7"/>
      <c r="HI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  <c r="IA80" s="7"/>
      <c r="IB80" s="7"/>
      <c r="IC80" s="7"/>
      <c r="ID80" s="7"/>
      <c r="IE80" s="7"/>
      <c r="IF80" s="7"/>
      <c r="IG80" s="7"/>
      <c r="IH80" s="7"/>
      <c r="II80" s="7"/>
      <c r="IJ80" s="7"/>
      <c r="IK80" s="7"/>
      <c r="IL80" s="7"/>
      <c r="IM80" s="7"/>
      <c r="IN80" s="7"/>
      <c r="IO80" s="7"/>
    </row>
    <row r="81" spans="1:249">
      <c r="A81" s="29" t="s">
        <v>84</v>
      </c>
      <c r="B81" s="30">
        <f t="shared" si="0"/>
        <v>1579900</v>
      </c>
      <c r="C81" s="30">
        <f t="shared" si="0"/>
        <v>1579900</v>
      </c>
      <c r="D81" s="30">
        <f t="shared" si="0"/>
        <v>0</v>
      </c>
      <c r="E81" s="30">
        <v>0</v>
      </c>
      <c r="F81" s="30">
        <v>0</v>
      </c>
      <c r="G81" s="30">
        <f t="shared" si="1"/>
        <v>0</v>
      </c>
      <c r="H81" s="30">
        <v>0</v>
      </c>
      <c r="I81" s="30">
        <v>0</v>
      </c>
      <c r="J81" s="30">
        <f t="shared" si="2"/>
        <v>0</v>
      </c>
      <c r="K81" s="30">
        <f t="shared" si="10"/>
        <v>0</v>
      </c>
      <c r="L81" s="30">
        <f t="shared" si="10"/>
        <v>0</v>
      </c>
      <c r="M81" s="30">
        <f t="shared" si="3"/>
        <v>0</v>
      </c>
      <c r="N81" s="30"/>
      <c r="O81" s="30"/>
      <c r="P81" s="30">
        <f t="shared" si="4"/>
        <v>0</v>
      </c>
      <c r="Q81" s="30">
        <v>0</v>
      </c>
      <c r="R81" s="30">
        <v>0</v>
      </c>
      <c r="S81" s="30">
        <f t="shared" si="5"/>
        <v>0</v>
      </c>
      <c r="T81" s="30">
        <v>0</v>
      </c>
      <c r="U81" s="30">
        <v>0</v>
      </c>
      <c r="V81" s="30">
        <f t="shared" si="6"/>
        <v>0</v>
      </c>
      <c r="W81" s="30">
        <v>0</v>
      </c>
      <c r="X81" s="30">
        <v>0</v>
      </c>
      <c r="Y81" s="30">
        <f t="shared" si="7"/>
        <v>0</v>
      </c>
      <c r="Z81" s="30">
        <v>1579900</v>
      </c>
      <c r="AA81" s="30">
        <v>1579900</v>
      </c>
      <c r="AB81" s="30">
        <f t="shared" si="8"/>
        <v>0</v>
      </c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7"/>
      <c r="HI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  <c r="IA81" s="7"/>
      <c r="IB81" s="7"/>
      <c r="IC81" s="7"/>
      <c r="ID81" s="7"/>
      <c r="IE81" s="7"/>
      <c r="IF81" s="7"/>
      <c r="IG81" s="7"/>
      <c r="IH81" s="7"/>
      <c r="II81" s="7"/>
      <c r="IJ81" s="7"/>
      <c r="IK81" s="7"/>
      <c r="IL81" s="7"/>
      <c r="IM81" s="7"/>
      <c r="IN81" s="7"/>
      <c r="IO81" s="7"/>
    </row>
    <row r="82" spans="1:249" ht="63">
      <c r="A82" s="29" t="s">
        <v>85</v>
      </c>
      <c r="B82" s="30">
        <f t="shared" si="0"/>
        <v>16792</v>
      </c>
      <c r="C82" s="30">
        <f t="shared" si="0"/>
        <v>16792</v>
      </c>
      <c r="D82" s="30">
        <f t="shared" si="0"/>
        <v>0</v>
      </c>
      <c r="E82" s="30">
        <v>0</v>
      </c>
      <c r="F82" s="30">
        <v>0</v>
      </c>
      <c r="G82" s="30">
        <f t="shared" si="1"/>
        <v>0</v>
      </c>
      <c r="H82" s="30">
        <v>0</v>
      </c>
      <c r="I82" s="30">
        <v>0</v>
      </c>
      <c r="J82" s="30">
        <f t="shared" si="2"/>
        <v>0</v>
      </c>
      <c r="K82" s="30">
        <v>16792</v>
      </c>
      <c r="L82" s="30">
        <v>16792</v>
      </c>
      <c r="M82" s="30">
        <f t="shared" si="3"/>
        <v>0</v>
      </c>
      <c r="N82" s="30">
        <v>0</v>
      </c>
      <c r="O82" s="30">
        <v>0</v>
      </c>
      <c r="P82" s="30">
        <f t="shared" si="4"/>
        <v>0</v>
      </c>
      <c r="Q82" s="30">
        <v>0</v>
      </c>
      <c r="R82" s="30">
        <v>0</v>
      </c>
      <c r="S82" s="30">
        <f t="shared" si="5"/>
        <v>0</v>
      </c>
      <c r="T82" s="30">
        <v>0</v>
      </c>
      <c r="U82" s="30">
        <v>0</v>
      </c>
      <c r="V82" s="30">
        <f t="shared" si="6"/>
        <v>0</v>
      </c>
      <c r="W82" s="30">
        <v>0</v>
      </c>
      <c r="X82" s="30">
        <v>0</v>
      </c>
      <c r="Y82" s="30">
        <f t="shared" si="7"/>
        <v>0</v>
      </c>
      <c r="Z82" s="30">
        <v>0</v>
      </c>
      <c r="AA82" s="30">
        <v>0</v>
      </c>
      <c r="AB82" s="30">
        <f t="shared" si="8"/>
        <v>0</v>
      </c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  <c r="GN82" s="7"/>
      <c r="GO82" s="7"/>
      <c r="GP82" s="7"/>
      <c r="GQ82" s="7"/>
      <c r="GR82" s="7"/>
      <c r="GS82" s="7"/>
      <c r="GT82" s="7"/>
      <c r="GU82" s="7"/>
      <c r="GV82" s="7"/>
      <c r="GW82" s="7"/>
      <c r="GX82" s="7"/>
      <c r="GY82" s="7"/>
      <c r="GZ82" s="7"/>
      <c r="HA82" s="7"/>
      <c r="HB82" s="7"/>
      <c r="HC82" s="7"/>
      <c r="HD82" s="7"/>
      <c r="HE82" s="7"/>
      <c r="HF82" s="7"/>
      <c r="HG82" s="7"/>
      <c r="HH82" s="7"/>
      <c r="HI82" s="7"/>
      <c r="HJ82" s="7"/>
      <c r="HK82" s="7"/>
      <c r="HL82" s="7"/>
      <c r="HM82" s="7"/>
      <c r="HN82" s="7"/>
      <c r="HO82" s="7"/>
      <c r="HP82" s="7"/>
      <c r="HQ82" s="7"/>
      <c r="HR82" s="7"/>
      <c r="HS82" s="7"/>
      <c r="HT82" s="7"/>
      <c r="HU82" s="7"/>
      <c r="HV82" s="7"/>
      <c r="HW82" s="7"/>
      <c r="HX82" s="7"/>
      <c r="HY82" s="7"/>
      <c r="HZ82" s="7"/>
      <c r="IA82" s="7"/>
      <c r="IB82" s="7"/>
      <c r="IC82" s="7"/>
      <c r="ID82" s="7"/>
      <c r="IE82" s="7"/>
      <c r="IF82" s="7"/>
      <c r="IG82" s="7"/>
      <c r="IH82" s="7"/>
      <c r="II82" s="7"/>
      <c r="IJ82" s="7"/>
      <c r="IK82" s="7"/>
      <c r="IL82" s="7"/>
      <c r="IM82" s="7"/>
    </row>
    <row r="83" spans="1:249" ht="78.75">
      <c r="A83" s="29" t="s">
        <v>86</v>
      </c>
      <c r="B83" s="30">
        <f t="shared" si="0"/>
        <v>76154</v>
      </c>
      <c r="C83" s="30">
        <f t="shared" si="0"/>
        <v>76154</v>
      </c>
      <c r="D83" s="30">
        <f t="shared" si="0"/>
        <v>0</v>
      </c>
      <c r="E83" s="30">
        <v>0</v>
      </c>
      <c r="F83" s="30">
        <v>0</v>
      </c>
      <c r="G83" s="30">
        <f t="shared" si="1"/>
        <v>0</v>
      </c>
      <c r="H83" s="30">
        <v>0</v>
      </c>
      <c r="I83" s="30">
        <v>0</v>
      </c>
      <c r="J83" s="30">
        <f t="shared" si="2"/>
        <v>0</v>
      </c>
      <c r="K83" s="30">
        <v>76154</v>
      </c>
      <c r="L83" s="30">
        <v>76154</v>
      </c>
      <c r="M83" s="30">
        <f t="shared" si="3"/>
        <v>0</v>
      </c>
      <c r="N83" s="30">
        <v>0</v>
      </c>
      <c r="O83" s="30">
        <v>0</v>
      </c>
      <c r="P83" s="30">
        <f t="shared" si="4"/>
        <v>0</v>
      </c>
      <c r="Q83" s="30">
        <v>0</v>
      </c>
      <c r="R83" s="30">
        <v>0</v>
      </c>
      <c r="S83" s="30">
        <f t="shared" si="5"/>
        <v>0</v>
      </c>
      <c r="T83" s="30"/>
      <c r="U83" s="30"/>
      <c r="V83" s="30">
        <f t="shared" si="6"/>
        <v>0</v>
      </c>
      <c r="W83" s="30">
        <v>0</v>
      </c>
      <c r="X83" s="30">
        <v>0</v>
      </c>
      <c r="Y83" s="30">
        <f t="shared" si="7"/>
        <v>0</v>
      </c>
      <c r="Z83" s="30">
        <v>0</v>
      </c>
      <c r="AA83" s="30">
        <v>0</v>
      </c>
      <c r="AB83" s="30">
        <f t="shared" si="8"/>
        <v>0</v>
      </c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  <c r="IG83" s="7"/>
      <c r="IH83" s="7"/>
      <c r="II83" s="7"/>
      <c r="IJ83" s="7"/>
      <c r="IK83" s="7"/>
      <c r="IL83" s="7"/>
      <c r="IM83" s="7"/>
      <c r="IN83" s="7"/>
      <c r="IO83" s="7"/>
    </row>
    <row r="84" spans="1:249" ht="78.75">
      <c r="A84" s="29" t="s">
        <v>87</v>
      </c>
      <c r="B84" s="30">
        <f t="shared" ref="B84:D149" si="11">E84+H84+K84+N84+Q84+T84+W84+Z84</f>
        <v>120120</v>
      </c>
      <c r="C84" s="30">
        <f t="shared" si="11"/>
        <v>120120</v>
      </c>
      <c r="D84" s="30">
        <f t="shared" si="11"/>
        <v>0</v>
      </c>
      <c r="E84" s="30">
        <v>0</v>
      </c>
      <c r="F84" s="30">
        <v>0</v>
      </c>
      <c r="G84" s="30">
        <f t="shared" ref="G84:G149" si="12">F84-E84</f>
        <v>0</v>
      </c>
      <c r="H84" s="30">
        <v>0</v>
      </c>
      <c r="I84" s="30">
        <v>0</v>
      </c>
      <c r="J84" s="30">
        <f t="shared" ref="J84:J149" si="13">I84-H84</f>
        <v>0</v>
      </c>
      <c r="K84" s="30">
        <v>120120</v>
      </c>
      <c r="L84" s="30">
        <v>120120</v>
      </c>
      <c r="M84" s="30">
        <f t="shared" ref="M84:M149" si="14">L84-K84</f>
        <v>0</v>
      </c>
      <c r="N84" s="30">
        <v>0</v>
      </c>
      <c r="O84" s="30">
        <v>0</v>
      </c>
      <c r="P84" s="30">
        <f t="shared" ref="P84:P149" si="15">O84-N84</f>
        <v>0</v>
      </c>
      <c r="Q84" s="30">
        <v>0</v>
      </c>
      <c r="R84" s="30">
        <v>0</v>
      </c>
      <c r="S84" s="30">
        <f t="shared" ref="S84:S149" si="16">R84-Q84</f>
        <v>0</v>
      </c>
      <c r="T84" s="30"/>
      <c r="U84" s="30"/>
      <c r="V84" s="30">
        <f t="shared" ref="V84:V149" si="17">U84-T84</f>
        <v>0</v>
      </c>
      <c r="W84" s="30">
        <v>0</v>
      </c>
      <c r="X84" s="30">
        <v>0</v>
      </c>
      <c r="Y84" s="30">
        <f t="shared" ref="Y84:Y149" si="18">X84-W84</f>
        <v>0</v>
      </c>
      <c r="Z84" s="30">
        <v>0</v>
      </c>
      <c r="AA84" s="30">
        <v>0</v>
      </c>
      <c r="AB84" s="30">
        <f t="shared" ref="AB84:AB149" si="19">AA84-Z84</f>
        <v>0</v>
      </c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  <c r="IA84" s="7"/>
      <c r="IB84" s="7"/>
      <c r="IC84" s="7"/>
      <c r="ID84" s="7"/>
      <c r="IE84" s="7"/>
      <c r="IF84" s="7"/>
      <c r="IG84" s="7"/>
      <c r="IH84" s="7"/>
      <c r="II84" s="7"/>
      <c r="IJ84" s="7"/>
      <c r="IK84" s="7"/>
      <c r="IL84" s="7"/>
      <c r="IM84" s="7"/>
      <c r="IN84" s="7"/>
      <c r="IO84" s="7"/>
    </row>
    <row r="85" spans="1:249" ht="151.5" customHeight="1">
      <c r="A85" s="26" t="s">
        <v>88</v>
      </c>
      <c r="B85" s="30">
        <f t="shared" si="11"/>
        <v>1431694</v>
      </c>
      <c r="C85" s="30">
        <f t="shared" si="11"/>
        <v>1461553</v>
      </c>
      <c r="D85" s="30">
        <f t="shared" si="11"/>
        <v>29859</v>
      </c>
      <c r="E85" s="30"/>
      <c r="F85" s="30"/>
      <c r="G85" s="30">
        <f t="shared" si="12"/>
        <v>0</v>
      </c>
      <c r="H85" s="30">
        <f>227073-122350+50000</f>
        <v>154723</v>
      </c>
      <c r="I85" s="30">
        <f>227073-122350+50000</f>
        <v>154723</v>
      </c>
      <c r="J85" s="30">
        <f t="shared" si="13"/>
        <v>0</v>
      </c>
      <c r="K85" s="30">
        <f>122350-50000</f>
        <v>72350</v>
      </c>
      <c r="L85" s="30">
        <f>122350-50000+29859</f>
        <v>102209</v>
      </c>
      <c r="M85" s="30">
        <f t="shared" si="14"/>
        <v>29859</v>
      </c>
      <c r="N85" s="30">
        <v>0</v>
      </c>
      <c r="O85" s="30">
        <v>0</v>
      </c>
      <c r="P85" s="30">
        <f t="shared" si="15"/>
        <v>0</v>
      </c>
      <c r="Q85" s="30">
        <v>0</v>
      </c>
      <c r="R85" s="30">
        <v>0</v>
      </c>
      <c r="S85" s="30">
        <f t="shared" si="16"/>
        <v>0</v>
      </c>
      <c r="T85" s="30">
        <f>42+69263+1073078</f>
        <v>1142383</v>
      </c>
      <c r="U85" s="30">
        <f>42+69263+1073078</f>
        <v>1142383</v>
      </c>
      <c r="V85" s="30">
        <f t="shared" si="17"/>
        <v>0</v>
      </c>
      <c r="W85" s="30"/>
      <c r="X85" s="30"/>
      <c r="Y85" s="30">
        <f t="shared" si="18"/>
        <v>0</v>
      </c>
      <c r="Z85" s="30">
        <f>1456246-1394008</f>
        <v>62238</v>
      </c>
      <c r="AA85" s="30">
        <f>1456246-1394008</f>
        <v>62238</v>
      </c>
      <c r="AB85" s="30">
        <f t="shared" si="19"/>
        <v>0</v>
      </c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  <c r="ID85" s="7"/>
      <c r="IE85" s="7"/>
      <c r="IF85" s="7"/>
      <c r="IG85" s="7"/>
      <c r="IH85" s="7"/>
      <c r="II85" s="7"/>
      <c r="IJ85" s="7"/>
      <c r="IK85" s="7"/>
      <c r="IL85" s="7"/>
      <c r="IM85" s="7"/>
      <c r="IN85" s="7"/>
      <c r="IO85" s="7"/>
    </row>
    <row r="86" spans="1:249" ht="299.25">
      <c r="A86" s="26" t="s">
        <v>89</v>
      </c>
      <c r="B86" s="30">
        <f t="shared" si="11"/>
        <v>5196948</v>
      </c>
      <c r="C86" s="30">
        <f t="shared" si="11"/>
        <v>5336450</v>
      </c>
      <c r="D86" s="30">
        <f t="shared" si="11"/>
        <v>139502</v>
      </c>
      <c r="E86" s="30">
        <f>4128600-1049771</f>
        <v>3078829</v>
      </c>
      <c r="F86" s="30">
        <f>4128600-1049771</f>
        <v>3078829</v>
      </c>
      <c r="G86" s="30">
        <f t="shared" si="12"/>
        <v>0</v>
      </c>
      <c r="H86" s="30">
        <v>0</v>
      </c>
      <c r="I86" s="30">
        <v>0</v>
      </c>
      <c r="J86" s="30">
        <f t="shared" si="13"/>
        <v>0</v>
      </c>
      <c r="K86" s="30">
        <v>7315</v>
      </c>
      <c r="L86" s="30">
        <f>7315+139502</f>
        <v>146817</v>
      </c>
      <c r="M86" s="30">
        <f t="shared" si="14"/>
        <v>139502</v>
      </c>
      <c r="N86" s="30">
        <f>5189633-3078829</f>
        <v>2110804</v>
      </c>
      <c r="O86" s="30">
        <f>5189633-3078829</f>
        <v>2110804</v>
      </c>
      <c r="P86" s="30">
        <f t="shared" si="15"/>
        <v>0</v>
      </c>
      <c r="Q86" s="30">
        <v>0</v>
      </c>
      <c r="R86" s="30">
        <v>0</v>
      </c>
      <c r="S86" s="30">
        <f t="shared" si="16"/>
        <v>0</v>
      </c>
      <c r="T86" s="30">
        <v>0</v>
      </c>
      <c r="U86" s="30">
        <v>0</v>
      </c>
      <c r="V86" s="30">
        <f t="shared" si="17"/>
        <v>0</v>
      </c>
      <c r="W86" s="30">
        <v>0</v>
      </c>
      <c r="X86" s="30">
        <v>0</v>
      </c>
      <c r="Y86" s="30">
        <f t="shared" si="18"/>
        <v>0</v>
      </c>
      <c r="Z86" s="30">
        <v>0</v>
      </c>
      <c r="AA86" s="30">
        <v>0</v>
      </c>
      <c r="AB86" s="30">
        <f t="shared" si="19"/>
        <v>0</v>
      </c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7"/>
      <c r="IF86" s="7"/>
      <c r="IG86" s="7"/>
      <c r="IH86" s="7"/>
      <c r="II86" s="7"/>
      <c r="IJ86" s="7"/>
      <c r="IK86" s="7"/>
      <c r="IL86" s="7"/>
      <c r="IM86" s="7"/>
      <c r="IN86" s="7"/>
      <c r="IO86" s="7"/>
    </row>
    <row r="87" spans="1:249" ht="31.5">
      <c r="A87" s="23" t="s">
        <v>90</v>
      </c>
      <c r="B87" s="24">
        <f t="shared" si="11"/>
        <v>12087078</v>
      </c>
      <c r="C87" s="24">
        <f t="shared" si="11"/>
        <v>12107673</v>
      </c>
      <c r="D87" s="24">
        <f t="shared" si="11"/>
        <v>20595</v>
      </c>
      <c r="E87" s="24">
        <f>SUM(E88)</f>
        <v>0</v>
      </c>
      <c r="F87" s="24">
        <f>SUM(F88)</f>
        <v>0</v>
      </c>
      <c r="G87" s="24">
        <f t="shared" si="12"/>
        <v>0</v>
      </c>
      <c r="H87" s="24">
        <f>SUM(H88)</f>
        <v>0</v>
      </c>
      <c r="I87" s="24">
        <f>SUM(I88)</f>
        <v>0</v>
      </c>
      <c r="J87" s="24">
        <f t="shared" si="13"/>
        <v>0</v>
      </c>
      <c r="K87" s="24">
        <f>SUM(K88)</f>
        <v>613959</v>
      </c>
      <c r="L87" s="24">
        <f>SUM(L88)</f>
        <v>634554</v>
      </c>
      <c r="M87" s="24">
        <f t="shared" si="14"/>
        <v>20595</v>
      </c>
      <c r="N87" s="24">
        <f>SUM(N88)</f>
        <v>638661</v>
      </c>
      <c r="O87" s="24">
        <f>SUM(O88)</f>
        <v>638661</v>
      </c>
      <c r="P87" s="24">
        <f t="shared" si="15"/>
        <v>0</v>
      </c>
      <c r="Q87" s="24">
        <f>SUM(Q88)</f>
        <v>0</v>
      </c>
      <c r="R87" s="24">
        <f>SUM(R88)</f>
        <v>0</v>
      </c>
      <c r="S87" s="24">
        <f t="shared" si="16"/>
        <v>0</v>
      </c>
      <c r="T87" s="24">
        <f>SUM(T88)</f>
        <v>0</v>
      </c>
      <c r="U87" s="24">
        <f>SUM(U88)</f>
        <v>0</v>
      </c>
      <c r="V87" s="24">
        <f t="shared" si="17"/>
        <v>0</v>
      </c>
      <c r="W87" s="24">
        <f>SUM(W88)</f>
        <v>0</v>
      </c>
      <c r="X87" s="24">
        <f>SUM(X88)</f>
        <v>0</v>
      </c>
      <c r="Y87" s="24">
        <f t="shared" si="18"/>
        <v>0</v>
      </c>
      <c r="Z87" s="24">
        <f>SUM(Z88)</f>
        <v>10834458</v>
      </c>
      <c r="AA87" s="24">
        <f>SUM(AA88)</f>
        <v>10834458</v>
      </c>
      <c r="AB87" s="24">
        <f t="shared" si="19"/>
        <v>0</v>
      </c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2"/>
      <c r="CI87" s="22"/>
      <c r="CJ87" s="22"/>
      <c r="CK87" s="22"/>
      <c r="CL87" s="22"/>
      <c r="CM87" s="22"/>
      <c r="CN87" s="22"/>
      <c r="CO87" s="22"/>
      <c r="CP87" s="22"/>
      <c r="CQ87" s="22"/>
      <c r="CR87" s="22"/>
      <c r="CS87" s="22"/>
      <c r="CT87" s="22"/>
      <c r="CU87" s="22"/>
      <c r="CV87" s="22"/>
      <c r="CW87" s="22"/>
      <c r="CX87" s="22"/>
      <c r="CY87" s="22"/>
      <c r="CZ87" s="22"/>
      <c r="DA87" s="22"/>
      <c r="DB87" s="22"/>
      <c r="DC87" s="22"/>
      <c r="DD87" s="22"/>
      <c r="DE87" s="22"/>
      <c r="DF87" s="22"/>
      <c r="DG87" s="22"/>
      <c r="DH87" s="22"/>
      <c r="DI87" s="22"/>
      <c r="DJ87" s="22"/>
      <c r="DK87" s="22"/>
      <c r="DL87" s="22"/>
      <c r="DM87" s="22"/>
      <c r="DN87" s="22"/>
      <c r="DO87" s="22"/>
      <c r="DP87" s="22"/>
      <c r="DQ87" s="22"/>
      <c r="DR87" s="22"/>
      <c r="DS87" s="22"/>
      <c r="DT87" s="22"/>
      <c r="DU87" s="22"/>
      <c r="DV87" s="22"/>
      <c r="DW87" s="22"/>
      <c r="DX87" s="22"/>
      <c r="DY87" s="22"/>
      <c r="DZ87" s="22"/>
      <c r="EA87" s="22"/>
      <c r="EB87" s="22"/>
      <c r="EC87" s="22"/>
      <c r="ED87" s="22"/>
      <c r="EE87" s="22"/>
      <c r="EF87" s="22"/>
      <c r="EG87" s="22"/>
      <c r="EH87" s="22"/>
      <c r="EI87" s="22"/>
      <c r="EJ87" s="22"/>
      <c r="EK87" s="22"/>
      <c r="EL87" s="22"/>
      <c r="EM87" s="22"/>
      <c r="EN87" s="22"/>
      <c r="EO87" s="22"/>
      <c r="EP87" s="22"/>
      <c r="EQ87" s="22"/>
      <c r="ER87" s="22"/>
      <c r="ES87" s="22"/>
      <c r="ET87" s="22"/>
      <c r="EU87" s="22"/>
      <c r="EV87" s="22"/>
      <c r="EW87" s="22"/>
      <c r="EX87" s="22"/>
      <c r="EY87" s="22"/>
      <c r="EZ87" s="22"/>
      <c r="FA87" s="22"/>
      <c r="FB87" s="22"/>
      <c r="FC87" s="22"/>
      <c r="FD87" s="22"/>
      <c r="FE87" s="22"/>
      <c r="FF87" s="22"/>
      <c r="FG87" s="22"/>
      <c r="FH87" s="22"/>
      <c r="FI87" s="22"/>
      <c r="FJ87" s="22"/>
      <c r="FK87" s="22"/>
      <c r="FL87" s="22"/>
      <c r="FM87" s="22"/>
      <c r="FN87" s="22"/>
      <c r="FO87" s="22"/>
      <c r="FP87" s="22"/>
      <c r="FQ87" s="22"/>
      <c r="FR87" s="22"/>
      <c r="FS87" s="22"/>
      <c r="FT87" s="22"/>
      <c r="FU87" s="22"/>
      <c r="FV87" s="22"/>
      <c r="FW87" s="22"/>
      <c r="FX87" s="22"/>
      <c r="FY87" s="22"/>
      <c r="FZ87" s="22"/>
      <c r="GA87" s="22"/>
      <c r="GB87" s="22"/>
      <c r="GC87" s="22"/>
      <c r="GD87" s="22"/>
      <c r="GE87" s="22"/>
      <c r="GF87" s="22"/>
      <c r="GG87" s="22"/>
      <c r="GH87" s="22"/>
      <c r="GI87" s="22"/>
      <c r="GJ87" s="22"/>
      <c r="GK87" s="22"/>
      <c r="GL87" s="22"/>
      <c r="GM87" s="22"/>
      <c r="GN87" s="22"/>
      <c r="GO87" s="22"/>
      <c r="GP87" s="22"/>
      <c r="GQ87" s="22"/>
      <c r="GR87" s="22"/>
      <c r="GS87" s="22"/>
      <c r="GT87" s="22"/>
      <c r="GU87" s="22"/>
      <c r="GV87" s="22"/>
      <c r="GW87" s="22"/>
      <c r="GX87" s="22"/>
      <c r="GY87" s="22"/>
      <c r="GZ87" s="22"/>
      <c r="HA87" s="22"/>
      <c r="HB87" s="22"/>
      <c r="HC87" s="22"/>
      <c r="HD87" s="22"/>
      <c r="HE87" s="22"/>
      <c r="HF87" s="22"/>
      <c r="HG87" s="22"/>
      <c r="HH87" s="22"/>
      <c r="HI87" s="22"/>
      <c r="HJ87" s="22"/>
      <c r="HK87" s="22"/>
      <c r="HL87" s="22"/>
      <c r="HM87" s="22"/>
      <c r="HN87" s="22"/>
      <c r="HO87" s="22"/>
      <c r="HP87" s="22"/>
      <c r="HQ87" s="22"/>
      <c r="HR87" s="22"/>
      <c r="HS87" s="22"/>
      <c r="HT87" s="22"/>
      <c r="HU87" s="22"/>
      <c r="HV87" s="22"/>
      <c r="HW87" s="22"/>
      <c r="HX87" s="22"/>
      <c r="HY87" s="22"/>
      <c r="HZ87" s="22"/>
      <c r="IA87" s="22"/>
      <c r="IB87" s="22"/>
      <c r="IC87" s="22"/>
      <c r="ID87" s="22"/>
      <c r="IE87" s="22"/>
      <c r="IF87" s="22"/>
      <c r="IG87" s="22"/>
      <c r="IH87" s="22"/>
      <c r="II87" s="22"/>
      <c r="IJ87" s="22"/>
      <c r="IK87" s="22"/>
      <c r="IL87" s="22"/>
      <c r="IM87" s="22"/>
      <c r="IN87" s="22"/>
      <c r="IO87" s="22"/>
    </row>
    <row r="88" spans="1:249">
      <c r="A88" s="23" t="s">
        <v>19</v>
      </c>
      <c r="B88" s="24">
        <f t="shared" si="11"/>
        <v>12087078</v>
      </c>
      <c r="C88" s="24">
        <f t="shared" si="11"/>
        <v>12107673</v>
      </c>
      <c r="D88" s="24">
        <f t="shared" si="11"/>
        <v>20595</v>
      </c>
      <c r="E88" s="24">
        <f>SUM(E89:E96)</f>
        <v>0</v>
      </c>
      <c r="F88" s="24">
        <f>SUM(F89:F96)</f>
        <v>0</v>
      </c>
      <c r="G88" s="24">
        <f t="shared" si="12"/>
        <v>0</v>
      </c>
      <c r="H88" s="24">
        <f>SUM(H89:H96)</f>
        <v>0</v>
      </c>
      <c r="I88" s="24">
        <f>SUM(I89:I96)</f>
        <v>0</v>
      </c>
      <c r="J88" s="24">
        <f t="shared" si="13"/>
        <v>0</v>
      </c>
      <c r="K88" s="24">
        <f>SUM(K89:K96)</f>
        <v>613959</v>
      </c>
      <c r="L88" s="24">
        <f>SUM(L89:L96)</f>
        <v>634554</v>
      </c>
      <c r="M88" s="24">
        <f t="shared" si="14"/>
        <v>20595</v>
      </c>
      <c r="N88" s="24">
        <f>SUM(N89:N96)</f>
        <v>638661</v>
      </c>
      <c r="O88" s="24">
        <f>SUM(O89:O96)</f>
        <v>638661</v>
      </c>
      <c r="P88" s="24">
        <f t="shared" si="15"/>
        <v>0</v>
      </c>
      <c r="Q88" s="24">
        <f>SUM(Q89:Q96)</f>
        <v>0</v>
      </c>
      <c r="R88" s="24">
        <f>SUM(R89:R96)</f>
        <v>0</v>
      </c>
      <c r="S88" s="24">
        <f t="shared" si="16"/>
        <v>0</v>
      </c>
      <c r="T88" s="24">
        <f>SUM(T89:T96)</f>
        <v>0</v>
      </c>
      <c r="U88" s="24">
        <f>SUM(U89:U96)</f>
        <v>0</v>
      </c>
      <c r="V88" s="24">
        <f t="shared" si="17"/>
        <v>0</v>
      </c>
      <c r="W88" s="24">
        <f>SUM(W89:W96)</f>
        <v>0</v>
      </c>
      <c r="X88" s="24">
        <f>SUM(X89:X96)</f>
        <v>0</v>
      </c>
      <c r="Y88" s="24">
        <f t="shared" si="18"/>
        <v>0</v>
      </c>
      <c r="Z88" s="24">
        <f>SUM(Z89:Z96)</f>
        <v>10834458</v>
      </c>
      <c r="AA88" s="24">
        <f>SUM(AA89:AA96)</f>
        <v>10834458</v>
      </c>
      <c r="AB88" s="24">
        <f t="shared" si="19"/>
        <v>0</v>
      </c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22"/>
      <c r="CH88" s="22"/>
      <c r="CI88" s="22"/>
      <c r="CJ88" s="22"/>
      <c r="CK88" s="22"/>
      <c r="CL88" s="22"/>
      <c r="CM88" s="22"/>
      <c r="CN88" s="22"/>
      <c r="CO88" s="22"/>
      <c r="CP88" s="22"/>
      <c r="CQ88" s="22"/>
      <c r="CR88" s="22"/>
      <c r="CS88" s="22"/>
      <c r="CT88" s="22"/>
      <c r="CU88" s="22"/>
      <c r="CV88" s="22"/>
      <c r="CW88" s="22"/>
      <c r="CX88" s="22"/>
      <c r="CY88" s="22"/>
      <c r="CZ88" s="22"/>
      <c r="DA88" s="22"/>
      <c r="DB88" s="22"/>
      <c r="DC88" s="22"/>
      <c r="DD88" s="22"/>
      <c r="DE88" s="22"/>
      <c r="DF88" s="22"/>
      <c r="DG88" s="22"/>
      <c r="DH88" s="22"/>
      <c r="DI88" s="22"/>
      <c r="DJ88" s="22"/>
      <c r="DK88" s="22"/>
      <c r="DL88" s="22"/>
      <c r="DM88" s="22"/>
      <c r="DN88" s="22"/>
      <c r="DO88" s="22"/>
      <c r="DP88" s="22"/>
      <c r="DQ88" s="22"/>
      <c r="DR88" s="22"/>
      <c r="DS88" s="22"/>
      <c r="DT88" s="22"/>
      <c r="DU88" s="22"/>
      <c r="DV88" s="22"/>
      <c r="DW88" s="22"/>
      <c r="DX88" s="22"/>
      <c r="DY88" s="22"/>
      <c r="DZ88" s="22"/>
      <c r="EA88" s="22"/>
      <c r="EB88" s="22"/>
      <c r="EC88" s="22"/>
      <c r="ED88" s="22"/>
      <c r="EE88" s="22"/>
      <c r="EF88" s="22"/>
      <c r="EG88" s="22"/>
      <c r="EH88" s="22"/>
      <c r="EI88" s="22"/>
      <c r="EJ88" s="22"/>
      <c r="EK88" s="22"/>
      <c r="EL88" s="22"/>
      <c r="EM88" s="22"/>
      <c r="EN88" s="22"/>
      <c r="EO88" s="22"/>
      <c r="EP88" s="22"/>
      <c r="EQ88" s="22"/>
      <c r="ER88" s="22"/>
      <c r="ES88" s="22"/>
      <c r="ET88" s="22"/>
      <c r="EU88" s="22"/>
      <c r="EV88" s="22"/>
      <c r="EW88" s="22"/>
      <c r="EX88" s="22"/>
      <c r="EY88" s="22"/>
      <c r="EZ88" s="22"/>
      <c r="FA88" s="22"/>
      <c r="FB88" s="22"/>
      <c r="FC88" s="22"/>
      <c r="FD88" s="22"/>
      <c r="FE88" s="22"/>
      <c r="FF88" s="22"/>
      <c r="FG88" s="22"/>
      <c r="FH88" s="22"/>
      <c r="FI88" s="22"/>
      <c r="FJ88" s="22"/>
      <c r="FK88" s="22"/>
      <c r="FL88" s="22"/>
      <c r="FM88" s="22"/>
      <c r="FN88" s="22"/>
      <c r="FO88" s="22"/>
      <c r="FP88" s="22"/>
      <c r="FQ88" s="22"/>
      <c r="FR88" s="22"/>
      <c r="FS88" s="22"/>
      <c r="FT88" s="22"/>
      <c r="FU88" s="22"/>
      <c r="FV88" s="22"/>
      <c r="FW88" s="22"/>
      <c r="FX88" s="22"/>
      <c r="FY88" s="22"/>
      <c r="FZ88" s="22"/>
      <c r="GA88" s="7"/>
      <c r="GB88" s="7"/>
      <c r="GC88" s="7"/>
      <c r="GD88" s="7"/>
      <c r="GE88" s="7"/>
      <c r="GF88" s="7"/>
      <c r="GG88" s="7"/>
      <c r="GH88" s="7"/>
      <c r="GI88" s="7"/>
      <c r="GJ88" s="7"/>
      <c r="GK88" s="7"/>
      <c r="GL88" s="7"/>
      <c r="GM88" s="7"/>
      <c r="GN88" s="7"/>
      <c r="GO88" s="7"/>
      <c r="GP88" s="7"/>
      <c r="GQ88" s="7"/>
      <c r="GR88" s="7"/>
      <c r="GS88" s="7"/>
      <c r="GT88" s="7"/>
      <c r="GU88" s="7"/>
      <c r="GV88" s="7"/>
      <c r="GW88" s="7"/>
      <c r="GX88" s="7"/>
      <c r="GY88" s="7"/>
      <c r="GZ88" s="7"/>
      <c r="HA88" s="7"/>
      <c r="HB88" s="7"/>
      <c r="HC88" s="7"/>
      <c r="HD88" s="7"/>
      <c r="HE88" s="7"/>
      <c r="HF88" s="7"/>
      <c r="HG88" s="7"/>
      <c r="HH88" s="7"/>
      <c r="HI88" s="7"/>
      <c r="HJ88" s="7"/>
      <c r="HK88" s="7"/>
      <c r="HL88" s="7"/>
      <c r="HM88" s="7"/>
      <c r="HN88" s="7"/>
      <c r="HO88" s="7"/>
      <c r="HP88" s="7"/>
      <c r="HQ88" s="7"/>
      <c r="HR88" s="7"/>
      <c r="HS88" s="7"/>
      <c r="HT88" s="7"/>
      <c r="HU88" s="7"/>
      <c r="HV88" s="7"/>
      <c r="HW88" s="7"/>
      <c r="HX88" s="7"/>
      <c r="HY88" s="7"/>
      <c r="HZ88" s="7"/>
      <c r="IA88" s="7"/>
      <c r="IB88" s="7"/>
      <c r="IC88" s="7"/>
      <c r="ID88" s="7"/>
      <c r="IE88" s="7"/>
      <c r="IF88" s="7"/>
      <c r="IG88" s="7"/>
      <c r="IH88" s="7"/>
      <c r="II88" s="7"/>
      <c r="IJ88" s="7"/>
      <c r="IK88" s="7"/>
      <c r="IL88" s="7"/>
      <c r="IM88" s="7"/>
      <c r="IN88" s="7"/>
      <c r="IO88" s="7"/>
    </row>
    <row r="89" spans="1:249">
      <c r="A89" s="29" t="s">
        <v>91</v>
      </c>
      <c r="B89" s="30">
        <f t="shared" si="11"/>
        <v>63180</v>
      </c>
      <c r="C89" s="30">
        <f t="shared" si="11"/>
        <v>63180</v>
      </c>
      <c r="D89" s="30">
        <f t="shared" si="11"/>
        <v>0</v>
      </c>
      <c r="E89" s="30">
        <v>0</v>
      </c>
      <c r="F89" s="30">
        <v>0</v>
      </c>
      <c r="G89" s="30">
        <f t="shared" si="12"/>
        <v>0</v>
      </c>
      <c r="H89" s="30">
        <v>0</v>
      </c>
      <c r="I89" s="30">
        <v>0</v>
      </c>
      <c r="J89" s="30">
        <f t="shared" si="13"/>
        <v>0</v>
      </c>
      <c r="K89" s="30">
        <f>47960+15220</f>
        <v>63180</v>
      </c>
      <c r="L89" s="30">
        <f>47960+15220</f>
        <v>63180</v>
      </c>
      <c r="M89" s="30">
        <f t="shared" si="14"/>
        <v>0</v>
      </c>
      <c r="N89" s="30">
        <v>0</v>
      </c>
      <c r="O89" s="30">
        <v>0</v>
      </c>
      <c r="P89" s="30">
        <f t="shared" si="15"/>
        <v>0</v>
      </c>
      <c r="Q89" s="30">
        <v>0</v>
      </c>
      <c r="R89" s="30">
        <v>0</v>
      </c>
      <c r="S89" s="30">
        <f t="shared" si="16"/>
        <v>0</v>
      </c>
      <c r="T89" s="30"/>
      <c r="U89" s="30"/>
      <c r="V89" s="30">
        <f t="shared" si="17"/>
        <v>0</v>
      </c>
      <c r="W89" s="30">
        <v>0</v>
      </c>
      <c r="X89" s="30">
        <v>0</v>
      </c>
      <c r="Y89" s="30">
        <f t="shared" si="18"/>
        <v>0</v>
      </c>
      <c r="Z89" s="30">
        <v>0</v>
      </c>
      <c r="AA89" s="30">
        <v>0</v>
      </c>
      <c r="AB89" s="30">
        <f t="shared" si="19"/>
        <v>0</v>
      </c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  <c r="IA89" s="7"/>
      <c r="IB89" s="7"/>
      <c r="IC89" s="7"/>
      <c r="ID89" s="7"/>
      <c r="IE89" s="7"/>
      <c r="IF89" s="7"/>
      <c r="IG89" s="7"/>
      <c r="IH89" s="7"/>
      <c r="II89" s="7"/>
      <c r="IJ89" s="7"/>
      <c r="IK89" s="7"/>
      <c r="IL89" s="7"/>
      <c r="IM89" s="7"/>
      <c r="IN89" s="7"/>
      <c r="IO89" s="7"/>
    </row>
    <row r="90" spans="1:249" s="7" customFormat="1" ht="31.5">
      <c r="A90" s="29" t="s">
        <v>92</v>
      </c>
      <c r="B90" s="30">
        <f t="shared" si="11"/>
        <v>99920</v>
      </c>
      <c r="C90" s="30">
        <f t="shared" si="11"/>
        <v>99920</v>
      </c>
      <c r="D90" s="30">
        <f t="shared" si="11"/>
        <v>0</v>
      </c>
      <c r="E90" s="30">
        <v>0</v>
      </c>
      <c r="F90" s="30">
        <v>0</v>
      </c>
      <c r="G90" s="30">
        <f t="shared" si="12"/>
        <v>0</v>
      </c>
      <c r="H90" s="30">
        <v>0</v>
      </c>
      <c r="I90" s="30">
        <v>0</v>
      </c>
      <c r="J90" s="30">
        <f t="shared" si="13"/>
        <v>0</v>
      </c>
      <c r="K90" s="30">
        <f>40779</f>
        <v>40779</v>
      </c>
      <c r="L90" s="30">
        <f>40779</f>
        <v>40779</v>
      </c>
      <c r="M90" s="30">
        <f t="shared" si="14"/>
        <v>0</v>
      </c>
      <c r="N90" s="30">
        <v>0</v>
      </c>
      <c r="O90" s="30">
        <v>0</v>
      </c>
      <c r="P90" s="30">
        <f t="shared" si="15"/>
        <v>0</v>
      </c>
      <c r="Q90" s="30">
        <v>0</v>
      </c>
      <c r="R90" s="30">
        <v>0</v>
      </c>
      <c r="S90" s="30">
        <f t="shared" si="16"/>
        <v>0</v>
      </c>
      <c r="T90" s="30"/>
      <c r="U90" s="30"/>
      <c r="V90" s="30">
        <f t="shared" si="17"/>
        <v>0</v>
      </c>
      <c r="W90" s="30">
        <v>0</v>
      </c>
      <c r="X90" s="30">
        <v>0</v>
      </c>
      <c r="Y90" s="30">
        <f t="shared" si="18"/>
        <v>0</v>
      </c>
      <c r="Z90" s="30">
        <v>59141</v>
      </c>
      <c r="AA90" s="30">
        <v>59141</v>
      </c>
      <c r="AB90" s="30">
        <f t="shared" si="19"/>
        <v>0</v>
      </c>
    </row>
    <row r="91" spans="1:249">
      <c r="A91" s="26" t="s">
        <v>93</v>
      </c>
      <c r="B91" s="27">
        <f t="shared" si="11"/>
        <v>310000</v>
      </c>
      <c r="C91" s="27">
        <f t="shared" si="11"/>
        <v>310000</v>
      </c>
      <c r="D91" s="27">
        <f t="shared" si="11"/>
        <v>0</v>
      </c>
      <c r="E91" s="27">
        <v>0</v>
      </c>
      <c r="F91" s="27">
        <v>0</v>
      </c>
      <c r="G91" s="27">
        <f t="shared" si="12"/>
        <v>0</v>
      </c>
      <c r="H91" s="27">
        <v>0</v>
      </c>
      <c r="I91" s="27">
        <v>0</v>
      </c>
      <c r="J91" s="27">
        <f t="shared" si="13"/>
        <v>0</v>
      </c>
      <c r="K91" s="30">
        <v>310000</v>
      </c>
      <c r="L91" s="30">
        <v>310000</v>
      </c>
      <c r="M91" s="27">
        <f t="shared" si="14"/>
        <v>0</v>
      </c>
      <c r="N91" s="27">
        <v>0</v>
      </c>
      <c r="O91" s="27">
        <v>0</v>
      </c>
      <c r="P91" s="27">
        <f t="shared" si="15"/>
        <v>0</v>
      </c>
      <c r="Q91" s="27">
        <v>0</v>
      </c>
      <c r="R91" s="27">
        <v>0</v>
      </c>
      <c r="S91" s="27">
        <f t="shared" si="16"/>
        <v>0</v>
      </c>
      <c r="T91" s="27">
        <v>0</v>
      </c>
      <c r="U91" s="27">
        <v>0</v>
      </c>
      <c r="V91" s="27">
        <f t="shared" si="17"/>
        <v>0</v>
      </c>
      <c r="W91" s="27">
        <v>0</v>
      </c>
      <c r="X91" s="27">
        <v>0</v>
      </c>
      <c r="Y91" s="27">
        <f t="shared" si="18"/>
        <v>0</v>
      </c>
      <c r="Z91" s="27">
        <f>310000-310000</f>
        <v>0</v>
      </c>
      <c r="AA91" s="27">
        <f>310000-310000</f>
        <v>0</v>
      </c>
      <c r="AB91" s="27">
        <f t="shared" si="19"/>
        <v>0</v>
      </c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7"/>
      <c r="GO91" s="7"/>
      <c r="GP91" s="7"/>
      <c r="GQ91" s="7"/>
      <c r="GR91" s="7"/>
      <c r="GS91" s="7"/>
      <c r="GT91" s="7"/>
      <c r="GU91" s="7"/>
      <c r="GV91" s="7"/>
      <c r="GW91" s="7"/>
      <c r="GX91" s="7"/>
      <c r="GY91" s="7"/>
      <c r="GZ91" s="7"/>
      <c r="HA91" s="7"/>
      <c r="HB91" s="7"/>
      <c r="HC91" s="7"/>
      <c r="HD91" s="7"/>
      <c r="HE91" s="7"/>
      <c r="HF91" s="7"/>
      <c r="HG91" s="7"/>
      <c r="HH91" s="7"/>
      <c r="HI91" s="7"/>
      <c r="HJ91" s="7"/>
      <c r="HK91" s="7"/>
      <c r="HL91" s="7"/>
      <c r="HM91" s="7"/>
      <c r="HN91" s="7"/>
      <c r="HO91" s="7"/>
      <c r="HP91" s="7"/>
      <c r="HQ91" s="7"/>
      <c r="HR91" s="7"/>
      <c r="HS91" s="7"/>
      <c r="HT91" s="7"/>
      <c r="HU91" s="7"/>
      <c r="HV91" s="7"/>
      <c r="HW91" s="7"/>
      <c r="HX91" s="7"/>
      <c r="HY91" s="7"/>
      <c r="HZ91" s="7"/>
      <c r="IA91" s="7"/>
      <c r="IB91" s="7"/>
      <c r="IC91" s="7"/>
      <c r="ID91" s="7"/>
      <c r="IE91" s="7"/>
      <c r="IF91" s="7"/>
      <c r="IG91" s="7"/>
      <c r="IH91" s="7"/>
      <c r="II91" s="7"/>
      <c r="IJ91" s="7"/>
      <c r="IK91" s="7"/>
      <c r="IL91" s="7"/>
      <c r="IM91" s="7"/>
      <c r="IN91" s="7"/>
      <c r="IO91" s="7"/>
    </row>
    <row r="92" spans="1:249" ht="47.25">
      <c r="A92" s="26" t="s">
        <v>94</v>
      </c>
      <c r="B92" s="27">
        <f t="shared" si="11"/>
        <v>9000000</v>
      </c>
      <c r="C92" s="27">
        <f t="shared" si="11"/>
        <v>9000000</v>
      </c>
      <c r="D92" s="27">
        <f t="shared" si="11"/>
        <v>0</v>
      </c>
      <c r="E92" s="27">
        <v>0</v>
      </c>
      <c r="F92" s="27">
        <v>0</v>
      </c>
      <c r="G92" s="27">
        <f t="shared" si="12"/>
        <v>0</v>
      </c>
      <c r="H92" s="27">
        <v>0</v>
      </c>
      <c r="I92" s="27">
        <v>0</v>
      </c>
      <c r="J92" s="27">
        <f t="shared" si="13"/>
        <v>0</v>
      </c>
      <c r="K92" s="30"/>
      <c r="L92" s="30"/>
      <c r="M92" s="27">
        <f t="shared" si="14"/>
        <v>0</v>
      </c>
      <c r="N92" s="27">
        <v>0</v>
      </c>
      <c r="O92" s="27">
        <v>0</v>
      </c>
      <c r="P92" s="27">
        <f t="shared" si="15"/>
        <v>0</v>
      </c>
      <c r="Q92" s="27">
        <v>0</v>
      </c>
      <c r="R92" s="27">
        <v>0</v>
      </c>
      <c r="S92" s="27">
        <f t="shared" si="16"/>
        <v>0</v>
      </c>
      <c r="T92" s="27">
        <v>0</v>
      </c>
      <c r="U92" s="27">
        <v>0</v>
      </c>
      <c r="V92" s="27">
        <f t="shared" si="17"/>
        <v>0</v>
      </c>
      <c r="W92" s="27">
        <v>0</v>
      </c>
      <c r="X92" s="27">
        <v>0</v>
      </c>
      <c r="Y92" s="27">
        <f t="shared" si="18"/>
        <v>0</v>
      </c>
      <c r="Z92" s="27">
        <v>9000000</v>
      </c>
      <c r="AA92" s="27">
        <v>9000000</v>
      </c>
      <c r="AB92" s="27">
        <f t="shared" si="19"/>
        <v>0</v>
      </c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  <c r="GK92" s="7"/>
      <c r="GL92" s="7"/>
      <c r="GM92" s="7"/>
      <c r="GN92" s="7"/>
      <c r="GO92" s="7"/>
      <c r="GP92" s="7"/>
      <c r="GQ92" s="7"/>
      <c r="GR92" s="7"/>
      <c r="GS92" s="7"/>
      <c r="GT92" s="7"/>
      <c r="GU92" s="7"/>
      <c r="GV92" s="7"/>
      <c r="GW92" s="7"/>
      <c r="GX92" s="7"/>
      <c r="GY92" s="7"/>
      <c r="GZ92" s="7"/>
      <c r="HA92" s="7"/>
      <c r="HB92" s="7"/>
      <c r="HC92" s="7"/>
      <c r="HD92" s="7"/>
      <c r="HE92" s="7"/>
      <c r="HF92" s="7"/>
      <c r="HG92" s="7"/>
      <c r="HH92" s="7"/>
      <c r="HI92" s="7"/>
      <c r="HJ92" s="7"/>
      <c r="HK92" s="7"/>
      <c r="HL92" s="7"/>
      <c r="HM92" s="7"/>
      <c r="HN92" s="7"/>
      <c r="HO92" s="7"/>
      <c r="HP92" s="7"/>
      <c r="HQ92" s="7"/>
      <c r="HR92" s="7"/>
      <c r="HS92" s="7"/>
      <c r="HT92" s="7"/>
      <c r="HU92" s="7"/>
      <c r="HV92" s="7"/>
      <c r="HW92" s="7"/>
      <c r="HX92" s="7"/>
      <c r="HY92" s="7"/>
      <c r="HZ92" s="7"/>
      <c r="IA92" s="7"/>
      <c r="IB92" s="7"/>
      <c r="IC92" s="7"/>
      <c r="ID92" s="7"/>
      <c r="IE92" s="7"/>
      <c r="IF92" s="7"/>
      <c r="IG92" s="7"/>
      <c r="IH92" s="7"/>
      <c r="II92" s="7"/>
      <c r="IJ92" s="7"/>
      <c r="IK92" s="7"/>
      <c r="IL92" s="7"/>
      <c r="IM92" s="7"/>
      <c r="IN92" s="7"/>
      <c r="IO92" s="7"/>
    </row>
    <row r="93" spans="1:249" ht="31.5">
      <c r="A93" s="31" t="s">
        <v>95</v>
      </c>
      <c r="B93" s="30">
        <f t="shared" si="11"/>
        <v>400000</v>
      </c>
      <c r="C93" s="30">
        <f t="shared" si="11"/>
        <v>400000</v>
      </c>
      <c r="D93" s="30">
        <f t="shared" si="11"/>
        <v>0</v>
      </c>
      <c r="E93" s="30">
        <v>0</v>
      </c>
      <c r="F93" s="30">
        <v>0</v>
      </c>
      <c r="G93" s="30">
        <f t="shared" si="12"/>
        <v>0</v>
      </c>
      <c r="H93" s="30">
        <v>0</v>
      </c>
      <c r="I93" s="30">
        <v>0</v>
      </c>
      <c r="J93" s="30">
        <f t="shared" si="13"/>
        <v>0</v>
      </c>
      <c r="K93" s="30">
        <v>200000</v>
      </c>
      <c r="L93" s="30">
        <v>200000</v>
      </c>
      <c r="M93" s="30">
        <f t="shared" si="14"/>
        <v>0</v>
      </c>
      <c r="N93" s="30">
        <v>0</v>
      </c>
      <c r="O93" s="30">
        <v>0</v>
      </c>
      <c r="P93" s="30">
        <f t="shared" si="15"/>
        <v>0</v>
      </c>
      <c r="Q93" s="30">
        <v>0</v>
      </c>
      <c r="R93" s="30">
        <v>0</v>
      </c>
      <c r="S93" s="30">
        <f t="shared" si="16"/>
        <v>0</v>
      </c>
      <c r="T93" s="30">
        <v>0</v>
      </c>
      <c r="U93" s="30">
        <v>0</v>
      </c>
      <c r="V93" s="30">
        <f t="shared" si="17"/>
        <v>0</v>
      </c>
      <c r="W93" s="30">
        <v>0</v>
      </c>
      <c r="X93" s="30">
        <v>0</v>
      </c>
      <c r="Y93" s="30">
        <f t="shared" si="18"/>
        <v>0</v>
      </c>
      <c r="Z93" s="30">
        <v>200000</v>
      </c>
      <c r="AA93" s="30">
        <v>200000</v>
      </c>
      <c r="AB93" s="30">
        <f t="shared" si="19"/>
        <v>0</v>
      </c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  <c r="GK93" s="7"/>
      <c r="GL93" s="7"/>
      <c r="GM93" s="7"/>
      <c r="GN93" s="7"/>
      <c r="GO93" s="7"/>
      <c r="GP93" s="7"/>
      <c r="GQ93" s="7"/>
      <c r="GR93" s="7"/>
      <c r="GS93" s="7"/>
      <c r="GT93" s="7"/>
      <c r="GU93" s="7"/>
      <c r="GV93" s="7"/>
      <c r="GW93" s="7"/>
      <c r="GX93" s="7"/>
      <c r="GY93" s="7"/>
      <c r="GZ93" s="7"/>
      <c r="HA93" s="7"/>
      <c r="HB93" s="7"/>
      <c r="HC93" s="7"/>
      <c r="HD93" s="7"/>
      <c r="HE93" s="7"/>
      <c r="HF93" s="7"/>
      <c r="HG93" s="7"/>
      <c r="HH93" s="7"/>
      <c r="HI93" s="7"/>
      <c r="HJ93" s="7"/>
      <c r="HK93" s="7"/>
      <c r="HL93" s="7"/>
      <c r="HM93" s="7"/>
      <c r="HN93" s="7"/>
      <c r="HO93" s="7"/>
      <c r="HP93" s="7"/>
      <c r="HQ93" s="7"/>
      <c r="HR93" s="7"/>
      <c r="HS93" s="7"/>
      <c r="HT93" s="7"/>
      <c r="HU93" s="7"/>
      <c r="HV93" s="7"/>
      <c r="HW93" s="7"/>
      <c r="HX93" s="7"/>
      <c r="HY93" s="7"/>
      <c r="HZ93" s="7"/>
      <c r="IA93" s="7"/>
      <c r="IB93" s="7"/>
      <c r="IC93" s="7"/>
      <c r="ID93" s="7"/>
      <c r="IE93" s="7"/>
      <c r="IF93" s="7"/>
      <c r="IG93" s="7"/>
      <c r="IH93" s="7"/>
      <c r="II93" s="7"/>
      <c r="IJ93" s="7"/>
      <c r="IK93" s="7"/>
      <c r="IL93" s="7"/>
      <c r="IM93" s="7"/>
      <c r="IN93" s="7"/>
      <c r="IO93" s="7"/>
    </row>
    <row r="94" spans="1:249">
      <c r="A94" s="26" t="s">
        <v>96</v>
      </c>
      <c r="B94" s="27">
        <f t="shared" si="11"/>
        <v>80000</v>
      </c>
      <c r="C94" s="27">
        <f t="shared" si="11"/>
        <v>80000</v>
      </c>
      <c r="D94" s="27">
        <f t="shared" si="11"/>
        <v>0</v>
      </c>
      <c r="E94" s="27">
        <v>0</v>
      </c>
      <c r="F94" s="27">
        <v>0</v>
      </c>
      <c r="G94" s="27">
        <f t="shared" si="12"/>
        <v>0</v>
      </c>
      <c r="H94" s="27">
        <v>0</v>
      </c>
      <c r="I94" s="27">
        <v>0</v>
      </c>
      <c r="J94" s="27">
        <f t="shared" si="13"/>
        <v>0</v>
      </c>
      <c r="K94" s="27">
        <f>80000-80000</f>
        <v>0</v>
      </c>
      <c r="L94" s="27">
        <f>80000-80000</f>
        <v>0</v>
      </c>
      <c r="M94" s="27">
        <f t="shared" si="14"/>
        <v>0</v>
      </c>
      <c r="N94" s="27">
        <v>0</v>
      </c>
      <c r="O94" s="27">
        <v>0</v>
      </c>
      <c r="P94" s="27">
        <f t="shared" si="15"/>
        <v>0</v>
      </c>
      <c r="Q94" s="27">
        <v>0</v>
      </c>
      <c r="R94" s="27">
        <v>0</v>
      </c>
      <c r="S94" s="27">
        <f t="shared" si="16"/>
        <v>0</v>
      </c>
      <c r="T94" s="27">
        <v>0</v>
      </c>
      <c r="U94" s="27">
        <v>0</v>
      </c>
      <c r="V94" s="27">
        <f t="shared" si="17"/>
        <v>0</v>
      </c>
      <c r="W94" s="27">
        <v>0</v>
      </c>
      <c r="X94" s="27">
        <v>0</v>
      </c>
      <c r="Y94" s="27">
        <f t="shared" si="18"/>
        <v>0</v>
      </c>
      <c r="Z94" s="27">
        <f>0+80000</f>
        <v>80000</v>
      </c>
      <c r="AA94" s="27">
        <f>0+80000</f>
        <v>80000</v>
      </c>
      <c r="AB94" s="27">
        <f t="shared" si="19"/>
        <v>0</v>
      </c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7"/>
      <c r="HH94" s="7"/>
      <c r="HI94" s="7"/>
      <c r="HJ94" s="7"/>
      <c r="HK94" s="7"/>
      <c r="HL94" s="7"/>
      <c r="HM94" s="7"/>
      <c r="HN94" s="7"/>
      <c r="HO94" s="7"/>
      <c r="HP94" s="7"/>
      <c r="HQ94" s="7"/>
      <c r="HR94" s="7"/>
      <c r="HS94" s="7"/>
      <c r="HT94" s="7"/>
      <c r="HU94" s="7"/>
      <c r="HV94" s="7"/>
      <c r="HW94" s="7"/>
      <c r="HX94" s="7"/>
      <c r="HY94" s="7"/>
      <c r="HZ94" s="7"/>
      <c r="IA94" s="7"/>
      <c r="IB94" s="7"/>
      <c r="IC94" s="7"/>
      <c r="ID94" s="7"/>
      <c r="IE94" s="7"/>
      <c r="IF94" s="7"/>
      <c r="IG94" s="7"/>
      <c r="IH94" s="7"/>
      <c r="II94" s="7"/>
      <c r="IJ94" s="7"/>
      <c r="IK94" s="7"/>
      <c r="IL94" s="7"/>
      <c r="IM94" s="7"/>
      <c r="IN94" s="7"/>
      <c r="IO94" s="7"/>
    </row>
    <row r="95" spans="1:249">
      <c r="A95" s="31" t="s">
        <v>97</v>
      </c>
      <c r="B95" s="30">
        <f t="shared" si="11"/>
        <v>0</v>
      </c>
      <c r="C95" s="30">
        <f t="shared" si="11"/>
        <v>20595</v>
      </c>
      <c r="D95" s="30">
        <f t="shared" si="11"/>
        <v>20595</v>
      </c>
      <c r="E95" s="30">
        <v>0</v>
      </c>
      <c r="F95" s="30">
        <v>0</v>
      </c>
      <c r="G95" s="30">
        <f t="shared" si="12"/>
        <v>0</v>
      </c>
      <c r="H95" s="30">
        <v>0</v>
      </c>
      <c r="I95" s="30">
        <v>0</v>
      </c>
      <c r="J95" s="30">
        <f t="shared" si="13"/>
        <v>0</v>
      </c>
      <c r="K95" s="30"/>
      <c r="L95" s="30">
        <v>20595</v>
      </c>
      <c r="M95" s="30">
        <f t="shared" si="14"/>
        <v>20595</v>
      </c>
      <c r="N95" s="30">
        <v>0</v>
      </c>
      <c r="O95" s="30">
        <v>0</v>
      </c>
      <c r="P95" s="30">
        <f t="shared" si="15"/>
        <v>0</v>
      </c>
      <c r="Q95" s="30">
        <v>0</v>
      </c>
      <c r="R95" s="30">
        <v>0</v>
      </c>
      <c r="S95" s="30">
        <f t="shared" si="16"/>
        <v>0</v>
      </c>
      <c r="T95" s="30">
        <v>0</v>
      </c>
      <c r="U95" s="30">
        <v>0</v>
      </c>
      <c r="V95" s="30">
        <f t="shared" si="17"/>
        <v>0</v>
      </c>
      <c r="W95" s="30">
        <v>0</v>
      </c>
      <c r="X95" s="30">
        <v>0</v>
      </c>
      <c r="Y95" s="30">
        <f t="shared" si="18"/>
        <v>0</v>
      </c>
      <c r="Z95" s="30">
        <v>0</v>
      </c>
      <c r="AA95" s="30">
        <v>0</v>
      </c>
      <c r="AB95" s="30">
        <f t="shared" si="19"/>
        <v>0</v>
      </c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  <c r="GK95" s="7"/>
      <c r="GL95" s="7"/>
      <c r="GM95" s="7"/>
      <c r="GN95" s="7"/>
      <c r="GO95" s="7"/>
      <c r="GP95" s="7"/>
      <c r="GQ95" s="7"/>
      <c r="GR95" s="7"/>
      <c r="GS95" s="7"/>
      <c r="GT95" s="7"/>
      <c r="GU95" s="7"/>
      <c r="GV95" s="7"/>
      <c r="GW95" s="7"/>
      <c r="GX95" s="7"/>
      <c r="GY95" s="7"/>
      <c r="GZ95" s="7"/>
      <c r="HA95" s="7"/>
      <c r="HB95" s="7"/>
      <c r="HC95" s="7"/>
      <c r="HD95" s="7"/>
      <c r="HE95" s="7"/>
      <c r="HF95" s="7"/>
      <c r="HG95" s="7"/>
      <c r="HH95" s="7"/>
      <c r="HI95" s="7"/>
      <c r="HJ95" s="7"/>
      <c r="HK95" s="7"/>
      <c r="HL95" s="7"/>
      <c r="HM95" s="7"/>
      <c r="HN95" s="7"/>
      <c r="HO95" s="7"/>
      <c r="HP95" s="7"/>
      <c r="HQ95" s="7"/>
      <c r="HR95" s="7"/>
      <c r="HS95" s="7"/>
      <c r="HT95" s="7"/>
      <c r="HU95" s="7"/>
      <c r="HV95" s="7"/>
      <c r="HW95" s="7"/>
      <c r="HX95" s="7"/>
      <c r="HY95" s="7"/>
      <c r="HZ95" s="7"/>
      <c r="IA95" s="7"/>
      <c r="IB95" s="7"/>
      <c r="IC95" s="7"/>
      <c r="ID95" s="7"/>
      <c r="IE95" s="7"/>
      <c r="IF95" s="7"/>
      <c r="IG95" s="7"/>
      <c r="IH95" s="7"/>
      <c r="II95" s="7"/>
      <c r="IJ95" s="7"/>
      <c r="IK95" s="7"/>
      <c r="IL95" s="7"/>
      <c r="IM95" s="7"/>
      <c r="IN95" s="7"/>
      <c r="IO95" s="7"/>
    </row>
    <row r="96" spans="1:249" ht="78.75">
      <c r="A96" s="36" t="s">
        <v>98</v>
      </c>
      <c r="B96" s="30">
        <f t="shared" si="11"/>
        <v>2133978</v>
      </c>
      <c r="C96" s="30">
        <f t="shared" si="11"/>
        <v>2133978</v>
      </c>
      <c r="D96" s="30">
        <f t="shared" si="11"/>
        <v>0</v>
      </c>
      <c r="E96" s="30">
        <v>0</v>
      </c>
      <c r="F96" s="30">
        <v>0</v>
      </c>
      <c r="G96" s="30">
        <f t="shared" si="12"/>
        <v>0</v>
      </c>
      <c r="H96" s="30">
        <v>0</v>
      </c>
      <c r="I96" s="30">
        <v>0</v>
      </c>
      <c r="J96" s="30">
        <f t="shared" si="13"/>
        <v>0</v>
      </c>
      <c r="K96" s="30">
        <v>0</v>
      </c>
      <c r="L96" s="30">
        <v>0</v>
      </c>
      <c r="M96" s="30">
        <f t="shared" si="14"/>
        <v>0</v>
      </c>
      <c r="N96" s="30">
        <v>638661</v>
      </c>
      <c r="O96" s="30">
        <v>638661</v>
      </c>
      <c r="P96" s="30">
        <f t="shared" si="15"/>
        <v>0</v>
      </c>
      <c r="Q96" s="30">
        <v>0</v>
      </c>
      <c r="R96" s="30">
        <v>0</v>
      </c>
      <c r="S96" s="30">
        <f t="shared" si="16"/>
        <v>0</v>
      </c>
      <c r="T96" s="30">
        <v>0</v>
      </c>
      <c r="U96" s="30">
        <v>0</v>
      </c>
      <c r="V96" s="30">
        <f t="shared" si="17"/>
        <v>0</v>
      </c>
      <c r="W96" s="30">
        <v>0</v>
      </c>
      <c r="X96" s="30">
        <v>0</v>
      </c>
      <c r="Y96" s="30">
        <f t="shared" si="18"/>
        <v>0</v>
      </c>
      <c r="Z96" s="30">
        <v>1495317</v>
      </c>
      <c r="AA96" s="30">
        <v>1495317</v>
      </c>
      <c r="AB96" s="30">
        <f t="shared" si="19"/>
        <v>0</v>
      </c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  <c r="GK96" s="7"/>
      <c r="GL96" s="7"/>
      <c r="GM96" s="7"/>
      <c r="GN96" s="7"/>
      <c r="GO96" s="7"/>
      <c r="GP96" s="7"/>
      <c r="GQ96" s="7"/>
      <c r="GR96" s="7"/>
      <c r="GS96" s="7"/>
      <c r="GT96" s="7"/>
      <c r="GU96" s="7"/>
      <c r="GV96" s="7"/>
      <c r="GW96" s="7"/>
      <c r="GX96" s="7"/>
      <c r="GY96" s="7"/>
      <c r="GZ96" s="7"/>
      <c r="HA96" s="7"/>
      <c r="HB96" s="7"/>
      <c r="HC96" s="7"/>
      <c r="HD96" s="7"/>
      <c r="HE96" s="7"/>
      <c r="HF96" s="7"/>
      <c r="HG96" s="7"/>
      <c r="HH96" s="7"/>
      <c r="HI96" s="7"/>
      <c r="HJ96" s="7"/>
      <c r="HK96" s="7"/>
      <c r="HL96" s="7"/>
      <c r="HM96" s="7"/>
      <c r="HN96" s="7"/>
      <c r="HO96" s="7"/>
      <c r="HP96" s="7"/>
      <c r="HQ96" s="7"/>
      <c r="HR96" s="7"/>
      <c r="HS96" s="7"/>
      <c r="HT96" s="7"/>
      <c r="HU96" s="7"/>
      <c r="HV96" s="7"/>
      <c r="HW96" s="7"/>
      <c r="HX96" s="7"/>
      <c r="HY96" s="7"/>
      <c r="HZ96" s="7"/>
      <c r="IA96" s="7"/>
      <c r="IB96" s="7"/>
      <c r="IC96" s="7"/>
      <c r="ID96" s="7"/>
      <c r="IE96" s="7"/>
      <c r="IF96" s="7"/>
      <c r="IG96" s="7"/>
      <c r="IH96" s="7"/>
      <c r="II96" s="7"/>
      <c r="IJ96" s="7"/>
      <c r="IK96" s="7"/>
      <c r="IL96" s="7"/>
      <c r="IM96" s="7"/>
      <c r="IN96" s="7"/>
      <c r="IO96" s="7"/>
    </row>
    <row r="97" spans="1:249">
      <c r="A97" s="23" t="s">
        <v>99</v>
      </c>
      <c r="B97" s="24">
        <f t="shared" si="11"/>
        <v>13045233</v>
      </c>
      <c r="C97" s="24">
        <f t="shared" si="11"/>
        <v>13045233</v>
      </c>
      <c r="D97" s="24">
        <f t="shared" si="11"/>
        <v>0</v>
      </c>
      <c r="E97" s="24">
        <f>SUM(E98)</f>
        <v>0</v>
      </c>
      <c r="F97" s="24">
        <f>SUM(F98)</f>
        <v>0</v>
      </c>
      <c r="G97" s="24">
        <f t="shared" si="12"/>
        <v>0</v>
      </c>
      <c r="H97" s="24">
        <f>SUM(H98)</f>
        <v>0</v>
      </c>
      <c r="I97" s="24">
        <f>SUM(I98)</f>
        <v>0</v>
      </c>
      <c r="J97" s="24">
        <f t="shared" si="13"/>
        <v>0</v>
      </c>
      <c r="K97" s="24">
        <f>SUM(K98)</f>
        <v>35186</v>
      </c>
      <c r="L97" s="24">
        <f>SUM(L98)</f>
        <v>35186</v>
      </c>
      <c r="M97" s="24">
        <f t="shared" si="14"/>
        <v>0</v>
      </c>
      <c r="N97" s="24">
        <f>SUM(N98)</f>
        <v>0</v>
      </c>
      <c r="O97" s="24">
        <f>SUM(O98)</f>
        <v>0</v>
      </c>
      <c r="P97" s="24">
        <f t="shared" si="15"/>
        <v>0</v>
      </c>
      <c r="Q97" s="24">
        <f>SUM(Q98)</f>
        <v>0</v>
      </c>
      <c r="R97" s="24">
        <f>SUM(R98)</f>
        <v>0</v>
      </c>
      <c r="S97" s="24">
        <f t="shared" si="16"/>
        <v>0</v>
      </c>
      <c r="T97" s="24">
        <f>SUM(T98)</f>
        <v>419601</v>
      </c>
      <c r="U97" s="24">
        <f>SUM(U98)</f>
        <v>419601</v>
      </c>
      <c r="V97" s="24">
        <f t="shared" si="17"/>
        <v>0</v>
      </c>
      <c r="W97" s="24">
        <f>SUM(W98)</f>
        <v>0</v>
      </c>
      <c r="X97" s="24">
        <f>SUM(X98)</f>
        <v>0</v>
      </c>
      <c r="Y97" s="24">
        <f t="shared" si="18"/>
        <v>0</v>
      </c>
      <c r="Z97" s="24">
        <f>SUM(Z98)</f>
        <v>12590446</v>
      </c>
      <c r="AA97" s="24">
        <f>SUM(AA98)</f>
        <v>12590446</v>
      </c>
      <c r="AB97" s="24">
        <f t="shared" si="19"/>
        <v>0</v>
      </c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7"/>
      <c r="IE97" s="7"/>
      <c r="IF97" s="7"/>
      <c r="IG97" s="7"/>
      <c r="IH97" s="7"/>
      <c r="II97" s="7"/>
      <c r="IJ97" s="7"/>
      <c r="IK97" s="7"/>
      <c r="IL97" s="7"/>
      <c r="IM97" s="7"/>
      <c r="IN97" s="7"/>
      <c r="IO97" s="7"/>
    </row>
    <row r="98" spans="1:249">
      <c r="A98" s="23" t="s">
        <v>19</v>
      </c>
      <c r="B98" s="24">
        <f t="shared" si="11"/>
        <v>13045233</v>
      </c>
      <c r="C98" s="24">
        <f t="shared" si="11"/>
        <v>13045233</v>
      </c>
      <c r="D98" s="24">
        <f t="shared" si="11"/>
        <v>0</v>
      </c>
      <c r="E98" s="24">
        <f>SUM(E99:E107)</f>
        <v>0</v>
      </c>
      <c r="F98" s="24">
        <f>SUM(F99:F107)</f>
        <v>0</v>
      </c>
      <c r="G98" s="24">
        <f t="shared" si="12"/>
        <v>0</v>
      </c>
      <c r="H98" s="24">
        <f>SUM(H99:H107)</f>
        <v>0</v>
      </c>
      <c r="I98" s="24">
        <f>SUM(I99:I107)</f>
        <v>0</v>
      </c>
      <c r="J98" s="24">
        <f t="shared" si="13"/>
        <v>0</v>
      </c>
      <c r="K98" s="24">
        <f>SUM(K99:K107)</f>
        <v>35186</v>
      </c>
      <c r="L98" s="24">
        <f>SUM(L99:L107)</f>
        <v>35186</v>
      </c>
      <c r="M98" s="24">
        <f t="shared" si="14"/>
        <v>0</v>
      </c>
      <c r="N98" s="24">
        <f>SUM(N99:N107)</f>
        <v>0</v>
      </c>
      <c r="O98" s="24">
        <f>SUM(O99:O107)</f>
        <v>0</v>
      </c>
      <c r="P98" s="24">
        <f t="shared" si="15"/>
        <v>0</v>
      </c>
      <c r="Q98" s="24">
        <f>SUM(Q99:Q107)</f>
        <v>0</v>
      </c>
      <c r="R98" s="24">
        <f>SUM(R99:R107)</f>
        <v>0</v>
      </c>
      <c r="S98" s="24">
        <f t="shared" si="16"/>
        <v>0</v>
      </c>
      <c r="T98" s="24">
        <f>SUM(T99:T107)</f>
        <v>419601</v>
      </c>
      <c r="U98" s="24">
        <f>SUM(U99:U107)</f>
        <v>419601</v>
      </c>
      <c r="V98" s="24">
        <f t="shared" si="17"/>
        <v>0</v>
      </c>
      <c r="W98" s="24">
        <f>SUM(W99:W107)</f>
        <v>0</v>
      </c>
      <c r="X98" s="24">
        <f>SUM(X99:X107)</f>
        <v>0</v>
      </c>
      <c r="Y98" s="24">
        <f t="shared" si="18"/>
        <v>0</v>
      </c>
      <c r="Z98" s="24">
        <f>SUM(Z99:Z107)</f>
        <v>12590446</v>
      </c>
      <c r="AA98" s="24">
        <f>SUM(AA99:AA107)</f>
        <v>12590446</v>
      </c>
      <c r="AB98" s="24">
        <f t="shared" si="19"/>
        <v>0</v>
      </c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2"/>
      <c r="CP98" s="22"/>
      <c r="CQ98" s="22"/>
      <c r="CR98" s="22"/>
      <c r="CS98" s="22"/>
      <c r="CT98" s="22"/>
      <c r="CU98" s="22"/>
      <c r="CV98" s="22"/>
      <c r="CW98" s="22"/>
      <c r="CX98" s="22"/>
      <c r="CY98" s="22"/>
      <c r="CZ98" s="22"/>
      <c r="DA98" s="22"/>
      <c r="DB98" s="22"/>
      <c r="DC98" s="22"/>
      <c r="DD98" s="22"/>
      <c r="DE98" s="22"/>
      <c r="DF98" s="22"/>
      <c r="DG98" s="22"/>
      <c r="DH98" s="22"/>
      <c r="DI98" s="22"/>
      <c r="DJ98" s="22"/>
      <c r="DK98" s="22"/>
      <c r="DL98" s="22"/>
      <c r="DM98" s="22"/>
      <c r="DN98" s="22"/>
      <c r="DO98" s="22"/>
      <c r="DP98" s="22"/>
      <c r="DQ98" s="22"/>
      <c r="DR98" s="22"/>
      <c r="DS98" s="22"/>
      <c r="DT98" s="22"/>
      <c r="DU98" s="22"/>
      <c r="DV98" s="22"/>
      <c r="DW98" s="22"/>
      <c r="DX98" s="22"/>
      <c r="DY98" s="22"/>
      <c r="DZ98" s="22"/>
      <c r="EA98" s="22"/>
      <c r="EB98" s="22"/>
      <c r="EC98" s="22"/>
      <c r="ED98" s="22"/>
      <c r="EE98" s="22"/>
      <c r="EF98" s="22"/>
      <c r="EG98" s="22"/>
      <c r="EH98" s="22"/>
      <c r="EI98" s="22"/>
      <c r="EJ98" s="22"/>
      <c r="EK98" s="22"/>
      <c r="EL98" s="22"/>
      <c r="EM98" s="22"/>
      <c r="EN98" s="22"/>
      <c r="EO98" s="22"/>
      <c r="EP98" s="22"/>
      <c r="EQ98" s="22"/>
      <c r="ER98" s="22"/>
      <c r="ES98" s="22"/>
      <c r="ET98" s="22"/>
      <c r="EU98" s="22"/>
      <c r="EV98" s="22"/>
      <c r="EW98" s="22"/>
      <c r="EX98" s="22"/>
      <c r="EY98" s="22"/>
      <c r="EZ98" s="22"/>
      <c r="FA98" s="22"/>
      <c r="FB98" s="22"/>
      <c r="FC98" s="22"/>
      <c r="FD98" s="22"/>
      <c r="FE98" s="22"/>
      <c r="FF98" s="22"/>
      <c r="FG98" s="22"/>
      <c r="FH98" s="22"/>
      <c r="FI98" s="22"/>
      <c r="FJ98" s="22"/>
      <c r="FK98" s="22"/>
      <c r="FL98" s="22"/>
      <c r="FM98" s="22"/>
      <c r="FN98" s="22"/>
      <c r="FO98" s="22"/>
      <c r="FP98" s="22"/>
      <c r="FQ98" s="22"/>
      <c r="FR98" s="22"/>
      <c r="FS98" s="22"/>
      <c r="FT98" s="22"/>
      <c r="FU98" s="22"/>
      <c r="FV98" s="22"/>
      <c r="FW98" s="22"/>
      <c r="FX98" s="22"/>
      <c r="FY98" s="22"/>
      <c r="FZ98" s="22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/>
      <c r="GQ98" s="7"/>
      <c r="GR98" s="7"/>
      <c r="GS98" s="7"/>
      <c r="GT98" s="7"/>
      <c r="GU98" s="7"/>
      <c r="GV98" s="7"/>
      <c r="GW98" s="7"/>
      <c r="GX98" s="7"/>
      <c r="GY98" s="7"/>
      <c r="GZ98" s="7"/>
      <c r="HA98" s="7"/>
      <c r="HB98" s="7"/>
      <c r="HC98" s="7"/>
      <c r="HD98" s="7"/>
      <c r="HE98" s="7"/>
      <c r="HF98" s="7"/>
      <c r="HG98" s="7"/>
      <c r="HH98" s="7"/>
      <c r="HI98" s="7"/>
      <c r="HJ98" s="7"/>
      <c r="HK98" s="7"/>
      <c r="HL98" s="7"/>
      <c r="HM98" s="7"/>
      <c r="HN98" s="7"/>
      <c r="HO98" s="7"/>
      <c r="HP98" s="7"/>
      <c r="HQ98" s="7"/>
      <c r="HR98" s="7"/>
      <c r="HS98" s="7"/>
      <c r="HT98" s="7"/>
      <c r="HU98" s="7"/>
      <c r="HV98" s="7"/>
      <c r="HW98" s="7"/>
      <c r="HX98" s="7"/>
      <c r="HY98" s="7"/>
      <c r="HZ98" s="7"/>
      <c r="IA98" s="7"/>
      <c r="IB98" s="7"/>
      <c r="IC98" s="7"/>
      <c r="ID98" s="7"/>
      <c r="IE98" s="7"/>
      <c r="IF98" s="7"/>
      <c r="IG98" s="7"/>
      <c r="IH98" s="7"/>
      <c r="II98" s="7"/>
      <c r="IJ98" s="7"/>
      <c r="IK98" s="7"/>
      <c r="IL98" s="7"/>
      <c r="IM98" s="7"/>
      <c r="IN98" s="7"/>
      <c r="IO98" s="7"/>
    </row>
    <row r="99" spans="1:249" ht="47.25">
      <c r="A99" s="31" t="s">
        <v>100</v>
      </c>
      <c r="B99" s="30">
        <f t="shared" si="11"/>
        <v>419601</v>
      </c>
      <c r="C99" s="30">
        <f t="shared" si="11"/>
        <v>419601</v>
      </c>
      <c r="D99" s="30">
        <f t="shared" si="11"/>
        <v>0</v>
      </c>
      <c r="E99" s="30"/>
      <c r="F99" s="30"/>
      <c r="G99" s="30">
        <f t="shared" si="12"/>
        <v>0</v>
      </c>
      <c r="H99" s="30">
        <v>0</v>
      </c>
      <c r="I99" s="30">
        <v>0</v>
      </c>
      <c r="J99" s="30">
        <f t="shared" si="13"/>
        <v>0</v>
      </c>
      <c r="K99" s="30">
        <f>150000-55072+22779+5719+3434+37713+197761-317600-44734</f>
        <v>0</v>
      </c>
      <c r="L99" s="30">
        <f>150000-55072+22779+5719+3434+37713+197761-317600-44734</f>
        <v>0</v>
      </c>
      <c r="M99" s="30">
        <f t="shared" si="14"/>
        <v>0</v>
      </c>
      <c r="N99" s="30">
        <v>0</v>
      </c>
      <c r="O99" s="30">
        <v>0</v>
      </c>
      <c r="P99" s="30">
        <f t="shared" si="15"/>
        <v>0</v>
      </c>
      <c r="Q99" s="30">
        <v>0</v>
      </c>
      <c r="R99" s="30">
        <v>0</v>
      </c>
      <c r="S99" s="30">
        <f t="shared" si="16"/>
        <v>0</v>
      </c>
      <c r="T99" s="30">
        <v>419601</v>
      </c>
      <c r="U99" s="30">
        <v>419601</v>
      </c>
      <c r="V99" s="30">
        <f t="shared" si="17"/>
        <v>0</v>
      </c>
      <c r="W99" s="30">
        <v>0</v>
      </c>
      <c r="X99" s="30">
        <v>0</v>
      </c>
      <c r="Y99" s="30">
        <f t="shared" si="18"/>
        <v>0</v>
      </c>
      <c r="Z99" s="30">
        <f>288400-288400</f>
        <v>0</v>
      </c>
      <c r="AA99" s="30">
        <f>288400-288400</f>
        <v>0</v>
      </c>
      <c r="AB99" s="30">
        <f t="shared" si="19"/>
        <v>0</v>
      </c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7"/>
      <c r="GO99" s="7"/>
      <c r="GP99" s="7"/>
      <c r="GQ99" s="7"/>
      <c r="GR99" s="7"/>
      <c r="GS99" s="7"/>
      <c r="GT99" s="7"/>
      <c r="GU99" s="7"/>
      <c r="GV99" s="7"/>
      <c r="GW99" s="7"/>
      <c r="GX99" s="7"/>
      <c r="GY99" s="7"/>
      <c r="GZ99" s="7"/>
      <c r="HA99" s="7"/>
      <c r="HB99" s="7"/>
      <c r="HC99" s="7"/>
      <c r="HD99" s="7"/>
      <c r="HE99" s="7"/>
      <c r="HF99" s="7"/>
      <c r="HG99" s="7"/>
      <c r="HH99" s="7"/>
      <c r="HI99" s="7"/>
      <c r="HJ99" s="7"/>
      <c r="HK99" s="7"/>
      <c r="HL99" s="7"/>
      <c r="HM99" s="7"/>
      <c r="HN99" s="7"/>
      <c r="HO99" s="7"/>
      <c r="HP99" s="7"/>
      <c r="HQ99" s="7"/>
      <c r="HR99" s="7"/>
      <c r="HS99" s="7"/>
      <c r="HT99" s="7"/>
      <c r="HU99" s="7"/>
      <c r="HV99" s="7"/>
      <c r="HW99" s="7"/>
      <c r="HX99" s="7"/>
      <c r="HY99" s="7"/>
      <c r="HZ99" s="7"/>
      <c r="IA99" s="7"/>
      <c r="IB99" s="7"/>
      <c r="IC99" s="7"/>
      <c r="ID99" s="7"/>
      <c r="IE99" s="7"/>
      <c r="IF99" s="7"/>
      <c r="IG99" s="7"/>
      <c r="IH99" s="7"/>
      <c r="II99" s="7"/>
      <c r="IJ99" s="7"/>
      <c r="IK99" s="7"/>
      <c r="IL99" s="7"/>
      <c r="IM99" s="7"/>
      <c r="IN99" s="7"/>
      <c r="IO99" s="7"/>
    </row>
    <row r="100" spans="1:249">
      <c r="A100" s="32" t="s">
        <v>101</v>
      </c>
      <c r="B100" s="30">
        <f t="shared" si="11"/>
        <v>4329200</v>
      </c>
      <c r="C100" s="30">
        <f t="shared" si="11"/>
        <v>4329200</v>
      </c>
      <c r="D100" s="30">
        <f t="shared" si="11"/>
        <v>0</v>
      </c>
      <c r="E100" s="30">
        <v>0</v>
      </c>
      <c r="F100" s="30">
        <v>0</v>
      </c>
      <c r="G100" s="30">
        <f t="shared" si="12"/>
        <v>0</v>
      </c>
      <c r="H100" s="30">
        <v>0</v>
      </c>
      <c r="I100" s="30">
        <v>0</v>
      </c>
      <c r="J100" s="30">
        <f t="shared" si="13"/>
        <v>0</v>
      </c>
      <c r="K100" s="30">
        <v>0</v>
      </c>
      <c r="L100" s="30">
        <v>0</v>
      </c>
      <c r="M100" s="30">
        <f t="shared" si="14"/>
        <v>0</v>
      </c>
      <c r="N100" s="30">
        <v>0</v>
      </c>
      <c r="O100" s="30">
        <v>0</v>
      </c>
      <c r="P100" s="30">
        <f t="shared" si="15"/>
        <v>0</v>
      </c>
      <c r="Q100" s="30">
        <v>0</v>
      </c>
      <c r="R100" s="30">
        <v>0</v>
      </c>
      <c r="S100" s="30">
        <f t="shared" si="16"/>
        <v>0</v>
      </c>
      <c r="T100" s="30">
        <v>0</v>
      </c>
      <c r="U100" s="30">
        <v>0</v>
      </c>
      <c r="V100" s="30">
        <f t="shared" si="17"/>
        <v>0</v>
      </c>
      <c r="W100" s="30">
        <v>0</v>
      </c>
      <c r="X100" s="30">
        <v>0</v>
      </c>
      <c r="Y100" s="30">
        <f t="shared" si="18"/>
        <v>0</v>
      </c>
      <c r="Z100" s="30">
        <v>4329200</v>
      </c>
      <c r="AA100" s="30">
        <v>4329200</v>
      </c>
      <c r="AB100" s="30">
        <f t="shared" si="19"/>
        <v>0</v>
      </c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7"/>
      <c r="HC100" s="7"/>
      <c r="HD100" s="7"/>
      <c r="HE100" s="7"/>
      <c r="HF100" s="7"/>
      <c r="HG100" s="7"/>
      <c r="HH100" s="7"/>
      <c r="HI100" s="7"/>
      <c r="HJ100" s="7"/>
      <c r="HK100" s="7"/>
      <c r="HL100" s="7"/>
      <c r="HM100" s="7"/>
      <c r="HN100" s="7"/>
      <c r="HO100" s="7"/>
      <c r="HP100" s="7"/>
      <c r="HQ100" s="7"/>
      <c r="HR100" s="7"/>
      <c r="HS100" s="7"/>
      <c r="HT100" s="7"/>
      <c r="HU100" s="7"/>
      <c r="HV100" s="7"/>
      <c r="HW100" s="7"/>
      <c r="HX100" s="7"/>
      <c r="HY100" s="7"/>
      <c r="HZ100" s="7"/>
      <c r="IA100" s="7"/>
      <c r="IB100" s="7"/>
      <c r="IC100" s="7"/>
      <c r="ID100" s="7"/>
      <c r="IE100" s="7"/>
      <c r="IF100" s="7"/>
      <c r="IG100" s="7"/>
      <c r="IH100" s="7"/>
      <c r="II100" s="7"/>
      <c r="IJ100" s="7"/>
      <c r="IK100" s="7"/>
      <c r="IL100" s="7"/>
      <c r="IM100" s="7"/>
      <c r="IN100" s="7"/>
      <c r="IO100" s="7"/>
    </row>
    <row r="101" spans="1:249" ht="47.25">
      <c r="A101" s="32" t="s">
        <v>102</v>
      </c>
      <c r="B101" s="30">
        <f t="shared" si="11"/>
        <v>1617566</v>
      </c>
      <c r="C101" s="30">
        <f t="shared" si="11"/>
        <v>1617566</v>
      </c>
      <c r="D101" s="30">
        <f t="shared" si="11"/>
        <v>0</v>
      </c>
      <c r="E101" s="30">
        <v>0</v>
      </c>
      <c r="F101" s="30">
        <v>0</v>
      </c>
      <c r="G101" s="30">
        <f t="shared" si="12"/>
        <v>0</v>
      </c>
      <c r="H101" s="30">
        <v>0</v>
      </c>
      <c r="I101" s="30">
        <v>0</v>
      </c>
      <c r="J101" s="30">
        <f t="shared" si="13"/>
        <v>0</v>
      </c>
      <c r="K101" s="30">
        <v>0</v>
      </c>
      <c r="L101" s="30">
        <v>0</v>
      </c>
      <c r="M101" s="30">
        <f t="shared" si="14"/>
        <v>0</v>
      </c>
      <c r="N101" s="30">
        <v>0</v>
      </c>
      <c r="O101" s="30">
        <v>0</v>
      </c>
      <c r="P101" s="30">
        <f t="shared" si="15"/>
        <v>0</v>
      </c>
      <c r="Q101" s="30">
        <v>0</v>
      </c>
      <c r="R101" s="30">
        <v>0</v>
      </c>
      <c r="S101" s="30">
        <f t="shared" si="16"/>
        <v>0</v>
      </c>
      <c r="T101" s="30">
        <v>0</v>
      </c>
      <c r="U101" s="30">
        <v>0</v>
      </c>
      <c r="V101" s="30">
        <f t="shared" si="17"/>
        <v>0</v>
      </c>
      <c r="W101" s="30">
        <v>0</v>
      </c>
      <c r="X101" s="30">
        <v>0</v>
      </c>
      <c r="Y101" s="30">
        <f t="shared" si="18"/>
        <v>0</v>
      </c>
      <c r="Z101" s="30">
        <v>1617566</v>
      </c>
      <c r="AA101" s="30">
        <v>1617566</v>
      </c>
      <c r="AB101" s="30">
        <f t="shared" si="19"/>
        <v>0</v>
      </c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7"/>
      <c r="GO101" s="7"/>
      <c r="GP101" s="7"/>
      <c r="GQ101" s="7"/>
      <c r="GR101" s="7"/>
      <c r="GS101" s="7"/>
      <c r="GT101" s="7"/>
      <c r="GU101" s="7"/>
      <c r="GV101" s="7"/>
      <c r="GW101" s="7"/>
      <c r="GX101" s="7"/>
      <c r="GY101" s="7"/>
      <c r="GZ101" s="7"/>
      <c r="HA101" s="7"/>
      <c r="HB101" s="7"/>
      <c r="HC101" s="7"/>
      <c r="HD101" s="7"/>
      <c r="HE101" s="7"/>
      <c r="HF101" s="7"/>
      <c r="HG101" s="7"/>
      <c r="HH101" s="7"/>
      <c r="HI101" s="7"/>
      <c r="HJ101" s="7"/>
      <c r="HK101" s="7"/>
      <c r="HL101" s="7"/>
      <c r="HM101" s="7"/>
      <c r="HN101" s="7"/>
      <c r="HO101" s="7"/>
      <c r="HP101" s="7"/>
      <c r="HQ101" s="7"/>
      <c r="HR101" s="7"/>
      <c r="HS101" s="7"/>
      <c r="HT101" s="7"/>
      <c r="HU101" s="7"/>
      <c r="HV101" s="7"/>
      <c r="HW101" s="7"/>
      <c r="HX101" s="7"/>
      <c r="HY101" s="7"/>
      <c r="HZ101" s="7"/>
      <c r="IA101" s="7"/>
      <c r="IB101" s="7"/>
      <c r="IC101" s="7"/>
      <c r="ID101" s="7"/>
      <c r="IE101" s="7"/>
      <c r="IF101" s="7"/>
      <c r="IG101" s="7"/>
      <c r="IH101" s="7"/>
      <c r="II101" s="7"/>
      <c r="IJ101" s="7"/>
      <c r="IK101" s="7"/>
      <c r="IL101" s="7"/>
      <c r="IM101" s="7"/>
      <c r="IN101" s="7"/>
      <c r="IO101" s="7"/>
    </row>
    <row r="102" spans="1:249" ht="47.25">
      <c r="A102" s="32" t="s">
        <v>103</v>
      </c>
      <c r="B102" s="30">
        <f t="shared" si="11"/>
        <v>2109980</v>
      </c>
      <c r="C102" s="30">
        <f t="shared" si="11"/>
        <v>2109980</v>
      </c>
      <c r="D102" s="30">
        <f t="shared" si="11"/>
        <v>0</v>
      </c>
      <c r="E102" s="30">
        <v>0</v>
      </c>
      <c r="F102" s="30">
        <v>0</v>
      </c>
      <c r="G102" s="30">
        <f t="shared" si="12"/>
        <v>0</v>
      </c>
      <c r="H102" s="30">
        <v>0</v>
      </c>
      <c r="I102" s="30">
        <v>0</v>
      </c>
      <c r="J102" s="30">
        <f t="shared" si="13"/>
        <v>0</v>
      </c>
      <c r="K102" s="30">
        <v>0</v>
      </c>
      <c r="L102" s="30">
        <v>0</v>
      </c>
      <c r="M102" s="30">
        <f t="shared" si="14"/>
        <v>0</v>
      </c>
      <c r="N102" s="30">
        <v>0</v>
      </c>
      <c r="O102" s="30">
        <v>0</v>
      </c>
      <c r="P102" s="30">
        <f t="shared" si="15"/>
        <v>0</v>
      </c>
      <c r="Q102" s="30">
        <v>0</v>
      </c>
      <c r="R102" s="30">
        <v>0</v>
      </c>
      <c r="S102" s="30">
        <f t="shared" si="16"/>
        <v>0</v>
      </c>
      <c r="T102" s="30">
        <v>0</v>
      </c>
      <c r="U102" s="30">
        <v>0</v>
      </c>
      <c r="V102" s="30">
        <f t="shared" si="17"/>
        <v>0</v>
      </c>
      <c r="W102" s="30">
        <v>0</v>
      </c>
      <c r="X102" s="30">
        <v>0</v>
      </c>
      <c r="Y102" s="30">
        <f t="shared" si="18"/>
        <v>0</v>
      </c>
      <c r="Z102" s="30">
        <v>2109980</v>
      </c>
      <c r="AA102" s="30">
        <v>2109980</v>
      </c>
      <c r="AB102" s="30">
        <f t="shared" si="19"/>
        <v>0</v>
      </c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7"/>
      <c r="GO102" s="7"/>
      <c r="GP102" s="7"/>
      <c r="GQ102" s="7"/>
      <c r="GR102" s="7"/>
      <c r="GS102" s="7"/>
      <c r="GT102" s="7"/>
      <c r="GU102" s="7"/>
      <c r="GV102" s="7"/>
      <c r="GW102" s="7"/>
      <c r="GX102" s="7"/>
      <c r="GY102" s="7"/>
      <c r="GZ102" s="7"/>
      <c r="HA102" s="7"/>
      <c r="HB102" s="7"/>
      <c r="HC102" s="7"/>
      <c r="HD102" s="7"/>
      <c r="HE102" s="7"/>
      <c r="HF102" s="7"/>
      <c r="HG102" s="7"/>
      <c r="HH102" s="7"/>
      <c r="HI102" s="7"/>
      <c r="HJ102" s="7"/>
      <c r="HK102" s="7"/>
      <c r="HL102" s="7"/>
      <c r="HM102" s="7"/>
      <c r="HN102" s="7"/>
      <c r="HO102" s="7"/>
      <c r="HP102" s="7"/>
      <c r="HQ102" s="7"/>
      <c r="HR102" s="7"/>
      <c r="HS102" s="7"/>
      <c r="HT102" s="7"/>
      <c r="HU102" s="7"/>
      <c r="HV102" s="7"/>
      <c r="HW102" s="7"/>
      <c r="HX102" s="7"/>
      <c r="HY102" s="7"/>
      <c r="HZ102" s="7"/>
      <c r="IA102" s="7"/>
      <c r="IB102" s="7"/>
      <c r="IC102" s="7"/>
      <c r="ID102" s="7"/>
      <c r="IE102" s="7"/>
      <c r="IF102" s="7"/>
      <c r="IG102" s="7"/>
      <c r="IH102" s="7"/>
      <c r="II102" s="7"/>
      <c r="IJ102" s="7"/>
      <c r="IK102" s="7"/>
      <c r="IL102" s="7"/>
      <c r="IM102" s="7"/>
      <c r="IN102" s="7"/>
      <c r="IO102" s="7"/>
    </row>
    <row r="103" spans="1:249" ht="31.5">
      <c r="A103" s="32" t="s">
        <v>104</v>
      </c>
      <c r="B103" s="30">
        <f t="shared" si="11"/>
        <v>2219200</v>
      </c>
      <c r="C103" s="30">
        <f t="shared" si="11"/>
        <v>2219200</v>
      </c>
      <c r="D103" s="30">
        <f t="shared" si="11"/>
        <v>0</v>
      </c>
      <c r="E103" s="30">
        <v>0</v>
      </c>
      <c r="F103" s="30">
        <v>0</v>
      </c>
      <c r="G103" s="30">
        <f t="shared" si="12"/>
        <v>0</v>
      </c>
      <c r="H103" s="30">
        <v>0</v>
      </c>
      <c r="I103" s="30">
        <v>0</v>
      </c>
      <c r="J103" s="30">
        <f t="shared" si="13"/>
        <v>0</v>
      </c>
      <c r="K103" s="30">
        <v>0</v>
      </c>
      <c r="L103" s="30">
        <v>0</v>
      </c>
      <c r="M103" s="30">
        <f t="shared" si="14"/>
        <v>0</v>
      </c>
      <c r="N103" s="30">
        <v>0</v>
      </c>
      <c r="O103" s="30">
        <v>0</v>
      </c>
      <c r="P103" s="30">
        <f t="shared" si="15"/>
        <v>0</v>
      </c>
      <c r="Q103" s="30">
        <v>0</v>
      </c>
      <c r="R103" s="30">
        <v>0</v>
      </c>
      <c r="S103" s="30">
        <f t="shared" si="16"/>
        <v>0</v>
      </c>
      <c r="T103" s="30">
        <v>0</v>
      </c>
      <c r="U103" s="30">
        <v>0</v>
      </c>
      <c r="V103" s="30">
        <f t="shared" si="17"/>
        <v>0</v>
      </c>
      <c r="W103" s="30">
        <v>0</v>
      </c>
      <c r="X103" s="30">
        <v>0</v>
      </c>
      <c r="Y103" s="30">
        <f t="shared" si="18"/>
        <v>0</v>
      </c>
      <c r="Z103" s="30">
        <v>2219200</v>
      </c>
      <c r="AA103" s="30">
        <v>2219200</v>
      </c>
      <c r="AB103" s="30">
        <f t="shared" si="19"/>
        <v>0</v>
      </c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7"/>
      <c r="GO103" s="7"/>
      <c r="GP103" s="7"/>
      <c r="GQ103" s="7"/>
      <c r="GR103" s="7"/>
      <c r="GS103" s="7"/>
      <c r="GT103" s="7"/>
      <c r="GU103" s="7"/>
      <c r="GV103" s="7"/>
      <c r="GW103" s="7"/>
      <c r="GX103" s="7"/>
      <c r="GY103" s="7"/>
      <c r="GZ103" s="7"/>
      <c r="HA103" s="7"/>
      <c r="HB103" s="7"/>
      <c r="HC103" s="7"/>
      <c r="HD103" s="7"/>
      <c r="HE103" s="7"/>
      <c r="HF103" s="7"/>
      <c r="HG103" s="7"/>
      <c r="HH103" s="7"/>
      <c r="HI103" s="7"/>
      <c r="HJ103" s="7"/>
      <c r="HK103" s="7"/>
      <c r="HL103" s="7"/>
      <c r="HM103" s="7"/>
      <c r="HN103" s="7"/>
      <c r="HO103" s="7"/>
      <c r="HP103" s="7"/>
      <c r="HQ103" s="7"/>
      <c r="HR103" s="7"/>
      <c r="HS103" s="7"/>
      <c r="HT103" s="7"/>
      <c r="HU103" s="7"/>
      <c r="HV103" s="7"/>
      <c r="HW103" s="7"/>
      <c r="HX103" s="7"/>
      <c r="HY103" s="7"/>
      <c r="HZ103" s="7"/>
      <c r="IA103" s="7"/>
      <c r="IB103" s="7"/>
      <c r="IC103" s="7"/>
      <c r="ID103" s="7"/>
      <c r="IE103" s="7"/>
      <c r="IF103" s="7"/>
      <c r="IG103" s="7"/>
      <c r="IH103" s="7"/>
      <c r="II103" s="7"/>
      <c r="IJ103" s="7"/>
      <c r="IK103" s="7"/>
      <c r="IL103" s="7"/>
      <c r="IM103" s="7"/>
      <c r="IN103" s="7"/>
      <c r="IO103" s="7"/>
    </row>
    <row r="104" spans="1:249" ht="110.25">
      <c r="A104" s="32" t="s">
        <v>105</v>
      </c>
      <c r="B104" s="30">
        <f t="shared" si="11"/>
        <v>1195300</v>
      </c>
      <c r="C104" s="30">
        <f t="shared" si="11"/>
        <v>1195300</v>
      </c>
      <c r="D104" s="30">
        <f t="shared" si="11"/>
        <v>0</v>
      </c>
      <c r="E104" s="30">
        <v>0</v>
      </c>
      <c r="F104" s="30">
        <v>0</v>
      </c>
      <c r="G104" s="30">
        <f t="shared" si="12"/>
        <v>0</v>
      </c>
      <c r="H104" s="30">
        <v>0</v>
      </c>
      <c r="I104" s="30">
        <v>0</v>
      </c>
      <c r="J104" s="30">
        <f t="shared" si="13"/>
        <v>0</v>
      </c>
      <c r="K104" s="30">
        <v>0</v>
      </c>
      <c r="L104" s="30">
        <v>0</v>
      </c>
      <c r="M104" s="30">
        <f t="shared" si="14"/>
        <v>0</v>
      </c>
      <c r="N104" s="30">
        <v>0</v>
      </c>
      <c r="O104" s="30">
        <v>0</v>
      </c>
      <c r="P104" s="30">
        <f t="shared" si="15"/>
        <v>0</v>
      </c>
      <c r="Q104" s="30">
        <v>0</v>
      </c>
      <c r="R104" s="30">
        <v>0</v>
      </c>
      <c r="S104" s="30">
        <f t="shared" si="16"/>
        <v>0</v>
      </c>
      <c r="T104" s="30">
        <v>0</v>
      </c>
      <c r="U104" s="30">
        <v>0</v>
      </c>
      <c r="V104" s="30">
        <f t="shared" si="17"/>
        <v>0</v>
      </c>
      <c r="W104" s="30">
        <v>0</v>
      </c>
      <c r="X104" s="30">
        <v>0</v>
      </c>
      <c r="Y104" s="30">
        <f t="shared" si="18"/>
        <v>0</v>
      </c>
      <c r="Z104" s="30">
        <v>1195300</v>
      </c>
      <c r="AA104" s="30">
        <v>1195300</v>
      </c>
      <c r="AB104" s="30">
        <f t="shared" si="19"/>
        <v>0</v>
      </c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  <c r="GK104" s="7"/>
      <c r="GL104" s="7"/>
      <c r="GM104" s="7"/>
      <c r="GN104" s="7"/>
      <c r="GO104" s="7"/>
      <c r="GP104" s="7"/>
      <c r="GQ104" s="7"/>
      <c r="GR104" s="7"/>
      <c r="GS104" s="7"/>
      <c r="GT104" s="7"/>
      <c r="GU104" s="7"/>
      <c r="GV104" s="7"/>
      <c r="GW104" s="7"/>
      <c r="GX104" s="7"/>
      <c r="GY104" s="7"/>
      <c r="GZ104" s="7"/>
      <c r="HA104" s="7"/>
      <c r="HB104" s="7"/>
      <c r="HC104" s="7"/>
      <c r="HD104" s="7"/>
      <c r="HE104" s="7"/>
      <c r="HF104" s="7"/>
      <c r="HG104" s="7"/>
      <c r="HH104" s="7"/>
      <c r="HI104" s="7"/>
      <c r="HJ104" s="7"/>
      <c r="HK104" s="7"/>
      <c r="HL104" s="7"/>
      <c r="HM104" s="7"/>
      <c r="HN104" s="7"/>
      <c r="HO104" s="7"/>
      <c r="HP104" s="7"/>
      <c r="HQ104" s="7"/>
      <c r="HR104" s="7"/>
      <c r="HS104" s="7"/>
      <c r="HT104" s="7"/>
      <c r="HU104" s="7"/>
      <c r="HV104" s="7"/>
      <c r="HW104" s="7"/>
      <c r="HX104" s="7"/>
      <c r="HY104" s="7"/>
      <c r="HZ104" s="7"/>
      <c r="IA104" s="7"/>
      <c r="IB104" s="7"/>
      <c r="IC104" s="7"/>
      <c r="ID104" s="7"/>
      <c r="IE104" s="7"/>
      <c r="IF104" s="7"/>
      <c r="IG104" s="7"/>
      <c r="IH104" s="7"/>
      <c r="II104" s="7"/>
      <c r="IJ104" s="7"/>
      <c r="IK104" s="7"/>
      <c r="IL104" s="7"/>
      <c r="IM104" s="7"/>
      <c r="IN104" s="7"/>
      <c r="IO104" s="7"/>
    </row>
    <row r="105" spans="1:249" ht="94.5">
      <c r="A105" s="32" t="s">
        <v>106</v>
      </c>
      <c r="B105" s="30">
        <f t="shared" si="11"/>
        <v>1119200</v>
      </c>
      <c r="C105" s="30">
        <f t="shared" si="11"/>
        <v>1119200</v>
      </c>
      <c r="D105" s="30">
        <f t="shared" si="11"/>
        <v>0</v>
      </c>
      <c r="E105" s="30">
        <v>0</v>
      </c>
      <c r="F105" s="30">
        <v>0</v>
      </c>
      <c r="G105" s="30">
        <f t="shared" si="12"/>
        <v>0</v>
      </c>
      <c r="H105" s="30">
        <v>0</v>
      </c>
      <c r="I105" s="30">
        <v>0</v>
      </c>
      <c r="J105" s="30">
        <f t="shared" si="13"/>
        <v>0</v>
      </c>
      <c r="K105" s="30">
        <v>0</v>
      </c>
      <c r="L105" s="30">
        <v>0</v>
      </c>
      <c r="M105" s="30">
        <f t="shared" si="14"/>
        <v>0</v>
      </c>
      <c r="N105" s="30">
        <v>0</v>
      </c>
      <c r="O105" s="30">
        <v>0</v>
      </c>
      <c r="P105" s="30">
        <f t="shared" si="15"/>
        <v>0</v>
      </c>
      <c r="Q105" s="30">
        <v>0</v>
      </c>
      <c r="R105" s="30">
        <v>0</v>
      </c>
      <c r="S105" s="30">
        <f t="shared" si="16"/>
        <v>0</v>
      </c>
      <c r="T105" s="30">
        <v>0</v>
      </c>
      <c r="U105" s="30">
        <v>0</v>
      </c>
      <c r="V105" s="30">
        <f t="shared" si="17"/>
        <v>0</v>
      </c>
      <c r="W105" s="30">
        <v>0</v>
      </c>
      <c r="X105" s="30">
        <v>0</v>
      </c>
      <c r="Y105" s="30">
        <f t="shared" si="18"/>
        <v>0</v>
      </c>
      <c r="Z105" s="30">
        <v>1119200</v>
      </c>
      <c r="AA105" s="30">
        <v>1119200</v>
      </c>
      <c r="AB105" s="30">
        <f t="shared" si="19"/>
        <v>0</v>
      </c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7"/>
      <c r="HC105" s="7"/>
      <c r="HD105" s="7"/>
      <c r="HE105" s="7"/>
      <c r="HF105" s="7"/>
      <c r="HG105" s="7"/>
      <c r="HH105" s="7"/>
      <c r="HI105" s="7"/>
      <c r="HJ105" s="7"/>
      <c r="HK105" s="7"/>
      <c r="HL105" s="7"/>
      <c r="HM105" s="7"/>
      <c r="HN105" s="7"/>
      <c r="HO105" s="7"/>
      <c r="HP105" s="7"/>
      <c r="HQ105" s="7"/>
      <c r="HR105" s="7"/>
      <c r="HS105" s="7"/>
      <c r="HT105" s="7"/>
      <c r="HU105" s="7"/>
      <c r="HV105" s="7"/>
      <c r="HW105" s="7"/>
      <c r="HX105" s="7"/>
      <c r="HY105" s="7"/>
      <c r="HZ105" s="7"/>
      <c r="IA105" s="7"/>
      <c r="IB105" s="7"/>
      <c r="IC105" s="7"/>
      <c r="ID105" s="7"/>
      <c r="IE105" s="7"/>
      <c r="IF105" s="7"/>
      <c r="IG105" s="7"/>
      <c r="IH105" s="7"/>
      <c r="II105" s="7"/>
      <c r="IJ105" s="7"/>
      <c r="IK105" s="7"/>
      <c r="IL105" s="7"/>
      <c r="IM105" s="7"/>
      <c r="IN105" s="7"/>
      <c r="IO105" s="7"/>
    </row>
    <row r="106" spans="1:249" ht="47.25">
      <c r="A106" s="37" t="s">
        <v>107</v>
      </c>
      <c r="B106" s="30">
        <f t="shared" si="11"/>
        <v>26436</v>
      </c>
      <c r="C106" s="30">
        <f t="shared" si="11"/>
        <v>26436</v>
      </c>
      <c r="D106" s="30">
        <f t="shared" si="11"/>
        <v>0</v>
      </c>
      <c r="E106" s="30"/>
      <c r="F106" s="30"/>
      <c r="G106" s="30">
        <f t="shared" si="12"/>
        <v>0</v>
      </c>
      <c r="H106" s="30">
        <v>0</v>
      </c>
      <c r="I106" s="30">
        <v>0</v>
      </c>
      <c r="J106" s="30">
        <f t="shared" si="13"/>
        <v>0</v>
      </c>
      <c r="K106" s="30">
        <v>26436</v>
      </c>
      <c r="L106" s="30">
        <v>26436</v>
      </c>
      <c r="M106" s="30">
        <f t="shared" si="14"/>
        <v>0</v>
      </c>
      <c r="N106" s="30"/>
      <c r="O106" s="30"/>
      <c r="P106" s="30">
        <f t="shared" si="15"/>
        <v>0</v>
      </c>
      <c r="Q106" s="30">
        <v>0</v>
      </c>
      <c r="R106" s="30">
        <v>0</v>
      </c>
      <c r="S106" s="30">
        <f t="shared" si="16"/>
        <v>0</v>
      </c>
      <c r="T106" s="30">
        <v>0</v>
      </c>
      <c r="U106" s="30">
        <v>0</v>
      </c>
      <c r="V106" s="30">
        <f t="shared" si="17"/>
        <v>0</v>
      </c>
      <c r="W106" s="30">
        <v>0</v>
      </c>
      <c r="X106" s="30">
        <v>0</v>
      </c>
      <c r="Y106" s="30">
        <f t="shared" si="18"/>
        <v>0</v>
      </c>
      <c r="Z106" s="30">
        <v>0</v>
      </c>
      <c r="AA106" s="30">
        <v>0</v>
      </c>
      <c r="AB106" s="30">
        <f t="shared" si="19"/>
        <v>0</v>
      </c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22"/>
      <c r="FH106" s="22"/>
      <c r="FI106" s="22"/>
      <c r="FJ106" s="22"/>
      <c r="FK106" s="22"/>
      <c r="FL106" s="22"/>
      <c r="FM106" s="22"/>
      <c r="FN106" s="22"/>
      <c r="FO106" s="22"/>
      <c r="FP106" s="22"/>
      <c r="FQ106" s="22"/>
      <c r="FR106" s="22"/>
      <c r="FS106" s="22"/>
      <c r="FT106" s="22"/>
      <c r="FU106" s="22"/>
      <c r="FV106" s="22"/>
      <c r="FW106" s="22"/>
      <c r="FX106" s="22"/>
      <c r="FY106" s="22"/>
      <c r="FZ106" s="22"/>
      <c r="GA106" s="7"/>
      <c r="GB106" s="7"/>
      <c r="GC106" s="7"/>
      <c r="GD106" s="7"/>
      <c r="GE106" s="7"/>
      <c r="GF106" s="7"/>
      <c r="GG106" s="7"/>
      <c r="GH106" s="7"/>
      <c r="GI106" s="7"/>
      <c r="GJ106" s="7"/>
      <c r="GK106" s="7"/>
      <c r="GL106" s="7"/>
      <c r="GM106" s="7"/>
      <c r="GN106" s="7"/>
      <c r="GO106" s="7"/>
      <c r="GP106" s="7"/>
      <c r="GQ106" s="7"/>
      <c r="GR106" s="7"/>
      <c r="GS106" s="7"/>
      <c r="GT106" s="7"/>
      <c r="GU106" s="7"/>
      <c r="GV106" s="7"/>
      <c r="GW106" s="7"/>
      <c r="GX106" s="7"/>
      <c r="GY106" s="7"/>
      <c r="GZ106" s="7"/>
      <c r="HA106" s="7"/>
      <c r="HB106" s="7"/>
      <c r="HC106" s="7"/>
      <c r="HD106" s="7"/>
      <c r="HE106" s="7"/>
      <c r="HF106" s="7"/>
      <c r="HG106" s="7"/>
      <c r="HH106" s="7"/>
      <c r="HI106" s="7"/>
      <c r="HJ106" s="7"/>
      <c r="HK106" s="7"/>
      <c r="HL106" s="7"/>
      <c r="HM106" s="7"/>
      <c r="HN106" s="7"/>
      <c r="HO106" s="7"/>
      <c r="HP106" s="7"/>
      <c r="HQ106" s="7"/>
      <c r="HR106" s="7"/>
      <c r="HS106" s="7"/>
      <c r="HT106" s="7"/>
      <c r="HU106" s="7"/>
      <c r="HV106" s="7"/>
      <c r="HW106" s="7"/>
      <c r="HX106" s="7"/>
      <c r="HY106" s="7"/>
      <c r="HZ106" s="7"/>
      <c r="IA106" s="7"/>
      <c r="IB106" s="7"/>
      <c r="IC106" s="7"/>
      <c r="ID106" s="7"/>
      <c r="IE106" s="7"/>
      <c r="IF106" s="7"/>
      <c r="IG106" s="7"/>
      <c r="IH106" s="7"/>
      <c r="II106" s="7"/>
      <c r="IJ106" s="7"/>
      <c r="IK106" s="7"/>
      <c r="IL106" s="7"/>
      <c r="IM106" s="7"/>
      <c r="IN106" s="7"/>
      <c r="IO106" s="7"/>
    </row>
    <row r="107" spans="1:249" ht="31.5">
      <c r="A107" s="37" t="s">
        <v>108</v>
      </c>
      <c r="B107" s="30">
        <f t="shared" si="11"/>
        <v>8750</v>
      </c>
      <c r="C107" s="30">
        <f t="shared" si="11"/>
        <v>8750</v>
      </c>
      <c r="D107" s="30">
        <f t="shared" si="11"/>
        <v>0</v>
      </c>
      <c r="E107" s="30"/>
      <c r="F107" s="30"/>
      <c r="G107" s="30">
        <f t="shared" si="12"/>
        <v>0</v>
      </c>
      <c r="H107" s="30">
        <v>0</v>
      </c>
      <c r="I107" s="30">
        <v>0</v>
      </c>
      <c r="J107" s="30">
        <f t="shared" si="13"/>
        <v>0</v>
      </c>
      <c r="K107" s="30">
        <v>8750</v>
      </c>
      <c r="L107" s="30">
        <v>8750</v>
      </c>
      <c r="M107" s="30">
        <f t="shared" si="14"/>
        <v>0</v>
      </c>
      <c r="N107" s="30"/>
      <c r="O107" s="30"/>
      <c r="P107" s="30">
        <f t="shared" si="15"/>
        <v>0</v>
      </c>
      <c r="Q107" s="30">
        <v>0</v>
      </c>
      <c r="R107" s="30">
        <v>0</v>
      </c>
      <c r="S107" s="30">
        <f t="shared" si="16"/>
        <v>0</v>
      </c>
      <c r="T107" s="30">
        <v>0</v>
      </c>
      <c r="U107" s="30">
        <v>0</v>
      </c>
      <c r="V107" s="30">
        <f t="shared" si="17"/>
        <v>0</v>
      </c>
      <c r="W107" s="30">
        <v>0</v>
      </c>
      <c r="X107" s="30">
        <v>0</v>
      </c>
      <c r="Y107" s="30">
        <f t="shared" si="18"/>
        <v>0</v>
      </c>
      <c r="Z107" s="30">
        <v>0</v>
      </c>
      <c r="AA107" s="30">
        <v>0</v>
      </c>
      <c r="AB107" s="30">
        <f t="shared" si="19"/>
        <v>0</v>
      </c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22"/>
      <c r="FH107" s="22"/>
      <c r="FI107" s="22"/>
      <c r="FJ107" s="22"/>
      <c r="FK107" s="22"/>
      <c r="FL107" s="22"/>
      <c r="FM107" s="22"/>
      <c r="FN107" s="22"/>
      <c r="FO107" s="22"/>
      <c r="FP107" s="22"/>
      <c r="FQ107" s="22"/>
      <c r="FR107" s="22"/>
      <c r="FS107" s="22"/>
      <c r="FT107" s="22"/>
      <c r="FU107" s="22"/>
      <c r="FV107" s="22"/>
      <c r="FW107" s="22"/>
      <c r="FX107" s="22"/>
      <c r="FY107" s="22"/>
      <c r="FZ107" s="22"/>
      <c r="GA107" s="7"/>
      <c r="GB107" s="7"/>
      <c r="GC107" s="7"/>
      <c r="GD107" s="7"/>
      <c r="GE107" s="7"/>
      <c r="GF107" s="7"/>
      <c r="GG107" s="7"/>
      <c r="GH107" s="7"/>
      <c r="GI107" s="7"/>
      <c r="GJ107" s="7"/>
      <c r="GK107" s="7"/>
      <c r="GL107" s="7"/>
      <c r="GM107" s="7"/>
      <c r="GN107" s="7"/>
      <c r="GO107" s="7"/>
      <c r="GP107" s="7"/>
      <c r="GQ107" s="7"/>
      <c r="GR107" s="7"/>
      <c r="GS107" s="7"/>
      <c r="GT107" s="7"/>
      <c r="GU107" s="7"/>
      <c r="GV107" s="7"/>
      <c r="GW107" s="7"/>
      <c r="GX107" s="7"/>
      <c r="GY107" s="7"/>
      <c r="GZ107" s="7"/>
      <c r="HA107" s="7"/>
      <c r="HB107" s="7"/>
      <c r="HC107" s="7"/>
      <c r="HD107" s="7"/>
      <c r="HE107" s="7"/>
      <c r="HF107" s="7"/>
      <c r="HG107" s="7"/>
      <c r="HH107" s="7"/>
      <c r="HI107" s="7"/>
      <c r="HJ107" s="7"/>
      <c r="HK107" s="7"/>
      <c r="HL107" s="7"/>
      <c r="HM107" s="7"/>
      <c r="HN107" s="7"/>
      <c r="HO107" s="7"/>
      <c r="HP107" s="7"/>
      <c r="HQ107" s="7"/>
      <c r="HR107" s="7"/>
      <c r="HS107" s="7"/>
      <c r="HT107" s="7"/>
      <c r="HU107" s="7"/>
      <c r="HV107" s="7"/>
      <c r="HW107" s="7"/>
      <c r="HX107" s="7"/>
      <c r="HY107" s="7"/>
      <c r="HZ107" s="7"/>
      <c r="IA107" s="7"/>
      <c r="IB107" s="7"/>
      <c r="IC107" s="7"/>
      <c r="ID107" s="7"/>
      <c r="IE107" s="7"/>
      <c r="IF107" s="7"/>
      <c r="IG107" s="7"/>
      <c r="IH107" s="7"/>
      <c r="II107" s="7"/>
      <c r="IJ107" s="7"/>
      <c r="IK107" s="7"/>
      <c r="IL107" s="7"/>
      <c r="IM107" s="7"/>
      <c r="IN107" s="7"/>
      <c r="IO107" s="7"/>
    </row>
    <row r="108" spans="1:249">
      <c r="A108" s="23" t="s">
        <v>109</v>
      </c>
      <c r="B108" s="24">
        <f t="shared" si="11"/>
        <v>35006392</v>
      </c>
      <c r="C108" s="24">
        <f t="shared" si="11"/>
        <v>35036492</v>
      </c>
      <c r="D108" s="24">
        <f t="shared" si="11"/>
        <v>30100</v>
      </c>
      <c r="E108" s="24">
        <f>SUM(E109,E129,E138,E190,E217,E286,E317,E178)</f>
        <v>1049771</v>
      </c>
      <c r="F108" s="24">
        <f>SUM(F109,F129,F138,F190,F217,F286,F317,F178)</f>
        <v>1049771</v>
      </c>
      <c r="G108" s="24">
        <f t="shared" si="12"/>
        <v>0</v>
      </c>
      <c r="H108" s="24">
        <f>SUM(H109,H129,H138,H190,H217,H286,H317,H178)</f>
        <v>252100</v>
      </c>
      <c r="I108" s="24">
        <f>SUM(I109,I129,I138,I190,I217,I286,I317,I178)</f>
        <v>252100</v>
      </c>
      <c r="J108" s="24">
        <f t="shared" si="13"/>
        <v>0</v>
      </c>
      <c r="K108" s="24">
        <f>SUM(K109,K129,K138,K190,K217,K286,K317,K178)</f>
        <v>4355258</v>
      </c>
      <c r="L108" s="24">
        <f>SUM(L109,L129,L138,L190,L217,L286,L317,L178)</f>
        <v>4600868</v>
      </c>
      <c r="M108" s="24">
        <f t="shared" si="14"/>
        <v>245610</v>
      </c>
      <c r="N108" s="24">
        <f>SUM(N109,N129,N138,N190,N217,N286,N317,N178)</f>
        <v>239020</v>
      </c>
      <c r="O108" s="24">
        <f>SUM(O109,O129,O138,O190,O217,O286,O317,O178)</f>
        <v>239020</v>
      </c>
      <c r="P108" s="24">
        <f t="shared" si="15"/>
        <v>0</v>
      </c>
      <c r="Q108" s="24">
        <f>SUM(Q109,Q129,Q138,Q190,Q217,Q286,Q317,Q178)</f>
        <v>956821</v>
      </c>
      <c r="R108" s="24">
        <f>SUM(R109,R129,R138,R190,R217,R286,R317,R178)</f>
        <v>960311</v>
      </c>
      <c r="S108" s="24">
        <f t="shared" si="16"/>
        <v>3490</v>
      </c>
      <c r="T108" s="24">
        <f>SUM(T109,T129,T138,T190,T217,T286,T317,T178)</f>
        <v>4387973</v>
      </c>
      <c r="U108" s="24">
        <f>SUM(U109,U129,U138,U190,U217,U286,U317,U178)</f>
        <v>4387973</v>
      </c>
      <c r="V108" s="24">
        <f t="shared" si="17"/>
        <v>0</v>
      </c>
      <c r="W108" s="24">
        <f>SUM(W109,W129,W138,W190,W217,W286,W317,W178)</f>
        <v>3658337</v>
      </c>
      <c r="X108" s="24">
        <f>SUM(X109,X129,X138,X190,X217,X286,X317,X178)</f>
        <v>5119813</v>
      </c>
      <c r="Y108" s="24">
        <f t="shared" si="18"/>
        <v>1461476</v>
      </c>
      <c r="Z108" s="24">
        <f>SUM(Z109,Z129,Z138,Z190,Z217,Z286,Z317,Z178)</f>
        <v>20107112</v>
      </c>
      <c r="AA108" s="24">
        <f>SUM(AA109,AA129,AA138,AA190,AA217,AA286,AA317,AA178)</f>
        <v>18426636</v>
      </c>
      <c r="AB108" s="24">
        <f t="shared" si="19"/>
        <v>-1680476</v>
      </c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  <c r="GK108" s="7"/>
      <c r="GL108" s="7"/>
      <c r="GM108" s="7"/>
      <c r="GN108" s="7"/>
      <c r="GO108" s="7"/>
      <c r="GP108" s="7"/>
      <c r="GQ108" s="7"/>
      <c r="GR108" s="7"/>
      <c r="GS108" s="7"/>
      <c r="GT108" s="7"/>
      <c r="GU108" s="7"/>
      <c r="GV108" s="7"/>
      <c r="GW108" s="7"/>
      <c r="GX108" s="7"/>
      <c r="GY108" s="7"/>
      <c r="GZ108" s="7"/>
      <c r="HA108" s="7"/>
      <c r="HB108" s="7"/>
      <c r="HC108" s="7"/>
      <c r="HD108" s="7"/>
      <c r="HE108" s="7"/>
      <c r="HF108" s="7"/>
      <c r="HG108" s="7"/>
      <c r="HH108" s="7"/>
      <c r="HI108" s="7"/>
      <c r="HJ108" s="7"/>
      <c r="HK108" s="7"/>
      <c r="HL108" s="7"/>
      <c r="HM108" s="7"/>
      <c r="HN108" s="7"/>
      <c r="HO108" s="7"/>
      <c r="HP108" s="7"/>
      <c r="HQ108" s="7"/>
      <c r="HR108" s="7"/>
      <c r="HS108" s="7"/>
      <c r="HT108" s="7"/>
      <c r="HU108" s="7"/>
      <c r="HV108" s="7"/>
      <c r="HW108" s="7"/>
      <c r="HX108" s="7"/>
      <c r="HY108" s="7"/>
      <c r="HZ108" s="7"/>
      <c r="IA108" s="7"/>
      <c r="IB108" s="7"/>
      <c r="IC108" s="7"/>
      <c r="ID108" s="7"/>
      <c r="IE108" s="7"/>
      <c r="IF108" s="7"/>
      <c r="IG108" s="7"/>
      <c r="IH108" s="7"/>
      <c r="II108" s="7"/>
      <c r="IJ108" s="7"/>
      <c r="IK108" s="7"/>
      <c r="IL108" s="7"/>
      <c r="IM108" s="7"/>
      <c r="IN108" s="7"/>
      <c r="IO108" s="7"/>
    </row>
    <row r="109" spans="1:249">
      <c r="A109" s="23" t="s">
        <v>18</v>
      </c>
      <c r="B109" s="24">
        <f t="shared" si="11"/>
        <v>357881</v>
      </c>
      <c r="C109" s="24">
        <f t="shared" si="11"/>
        <v>428645</v>
      </c>
      <c r="D109" s="24">
        <f t="shared" si="11"/>
        <v>70764</v>
      </c>
      <c r="E109" s="24">
        <f>SUM(E110,E118,E120,E127)</f>
        <v>0</v>
      </c>
      <c r="F109" s="24">
        <f>SUM(F110,F118,F120,F127)</f>
        <v>0</v>
      </c>
      <c r="G109" s="24">
        <f t="shared" si="12"/>
        <v>0</v>
      </c>
      <c r="H109" s="24">
        <f>SUM(H110,H118,H120,H127)</f>
        <v>0</v>
      </c>
      <c r="I109" s="24">
        <f>SUM(I110,I118,I120,I127)</f>
        <v>0</v>
      </c>
      <c r="J109" s="24">
        <f t="shared" si="13"/>
        <v>0</v>
      </c>
      <c r="K109" s="24">
        <f>SUM(K110,K118,K120,K127)</f>
        <v>357881</v>
      </c>
      <c r="L109" s="24">
        <f>SUM(L110,L118,L120,L127)</f>
        <v>428645</v>
      </c>
      <c r="M109" s="24">
        <f t="shared" si="14"/>
        <v>70764</v>
      </c>
      <c r="N109" s="24">
        <f>SUM(N110,N118,N120,N127)</f>
        <v>0</v>
      </c>
      <c r="O109" s="24">
        <f>SUM(O110,O118,O120,O127)</f>
        <v>0</v>
      </c>
      <c r="P109" s="24">
        <f t="shared" si="15"/>
        <v>0</v>
      </c>
      <c r="Q109" s="24">
        <f>SUM(Q110,Q118,Q120,Q127)</f>
        <v>0</v>
      </c>
      <c r="R109" s="24">
        <f>SUM(R110,R118,R120,R127)</f>
        <v>0</v>
      </c>
      <c r="S109" s="24">
        <f t="shared" si="16"/>
        <v>0</v>
      </c>
      <c r="T109" s="24">
        <f>SUM(T110,T118,T120,T127)</f>
        <v>0</v>
      </c>
      <c r="U109" s="24">
        <f>SUM(U110,U118,U120,U127)</f>
        <v>0</v>
      </c>
      <c r="V109" s="24">
        <f t="shared" si="17"/>
        <v>0</v>
      </c>
      <c r="W109" s="24">
        <f>SUM(W110,W118,W120,W127)</f>
        <v>0</v>
      </c>
      <c r="X109" s="24">
        <f>SUM(X110,X118,X120,X127)</f>
        <v>0</v>
      </c>
      <c r="Y109" s="24">
        <f t="shared" si="18"/>
        <v>0</v>
      </c>
      <c r="Z109" s="24">
        <f>SUM(Z110,Z118,Z120,Z127)</f>
        <v>0</v>
      </c>
      <c r="AA109" s="24">
        <f>SUM(AA110,AA118,AA120,AA127)</f>
        <v>0</v>
      </c>
      <c r="AB109" s="24">
        <f t="shared" si="19"/>
        <v>0</v>
      </c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  <c r="GK109" s="7"/>
      <c r="GL109" s="7"/>
      <c r="GM109" s="7"/>
      <c r="GN109" s="7"/>
      <c r="GO109" s="7"/>
      <c r="GP109" s="7"/>
      <c r="GQ109" s="7"/>
      <c r="GR109" s="7"/>
      <c r="GS109" s="7"/>
      <c r="GT109" s="7"/>
      <c r="GU109" s="7"/>
      <c r="GV109" s="7"/>
      <c r="GW109" s="7"/>
      <c r="GX109" s="7"/>
      <c r="GY109" s="7"/>
      <c r="GZ109" s="7"/>
      <c r="HA109" s="7"/>
      <c r="HB109" s="7"/>
      <c r="HC109" s="7"/>
      <c r="HD109" s="7"/>
      <c r="HE109" s="7"/>
      <c r="HF109" s="7"/>
      <c r="HG109" s="7"/>
      <c r="HH109" s="7"/>
      <c r="HI109" s="7"/>
      <c r="HJ109" s="7"/>
      <c r="HK109" s="7"/>
      <c r="HL109" s="7"/>
      <c r="HM109" s="7"/>
      <c r="HN109" s="7"/>
      <c r="HO109" s="7"/>
      <c r="HP109" s="7"/>
      <c r="HQ109" s="7"/>
      <c r="HR109" s="7"/>
      <c r="HS109" s="7"/>
      <c r="HT109" s="7"/>
      <c r="HU109" s="7"/>
      <c r="HV109" s="7"/>
      <c r="HW109" s="7"/>
      <c r="HX109" s="7"/>
      <c r="HY109" s="7"/>
      <c r="HZ109" s="7"/>
      <c r="IA109" s="7"/>
      <c r="IB109" s="7"/>
      <c r="IC109" s="7"/>
      <c r="ID109" s="7"/>
      <c r="IE109" s="7"/>
      <c r="IF109" s="7"/>
      <c r="IG109" s="7"/>
      <c r="IH109" s="7"/>
      <c r="II109" s="7"/>
      <c r="IJ109" s="7"/>
      <c r="IK109" s="7"/>
      <c r="IL109" s="7"/>
      <c r="IM109" s="7"/>
      <c r="IN109" s="7"/>
      <c r="IO109" s="7"/>
    </row>
    <row r="110" spans="1:249">
      <c r="A110" s="23" t="s">
        <v>110</v>
      </c>
      <c r="B110" s="24">
        <f t="shared" si="11"/>
        <v>232262</v>
      </c>
      <c r="C110" s="24">
        <f t="shared" si="11"/>
        <v>232262</v>
      </c>
      <c r="D110" s="24">
        <f t="shared" si="11"/>
        <v>0</v>
      </c>
      <c r="E110" s="24">
        <f>SUM(E111:E117)</f>
        <v>0</v>
      </c>
      <c r="F110" s="24">
        <f>SUM(F111:F117)</f>
        <v>0</v>
      </c>
      <c r="G110" s="24">
        <f t="shared" si="12"/>
        <v>0</v>
      </c>
      <c r="H110" s="24">
        <f>SUM(H111:H117)</f>
        <v>0</v>
      </c>
      <c r="I110" s="24">
        <f>SUM(I111:I117)</f>
        <v>0</v>
      </c>
      <c r="J110" s="24">
        <f t="shared" si="13"/>
        <v>0</v>
      </c>
      <c r="K110" s="24">
        <f>SUM(K111:K117)</f>
        <v>232262</v>
      </c>
      <c r="L110" s="24">
        <f>SUM(L111:L117)</f>
        <v>232262</v>
      </c>
      <c r="M110" s="24">
        <f t="shared" si="14"/>
        <v>0</v>
      </c>
      <c r="N110" s="24">
        <f>SUM(N111:N117)</f>
        <v>0</v>
      </c>
      <c r="O110" s="24">
        <f>SUM(O111:O117)</f>
        <v>0</v>
      </c>
      <c r="P110" s="24">
        <f t="shared" si="15"/>
        <v>0</v>
      </c>
      <c r="Q110" s="24">
        <f>SUM(Q111:Q117)</f>
        <v>0</v>
      </c>
      <c r="R110" s="24">
        <f>SUM(R111:R117)</f>
        <v>0</v>
      </c>
      <c r="S110" s="24">
        <f t="shared" si="16"/>
        <v>0</v>
      </c>
      <c r="T110" s="24">
        <f>SUM(T111:T117)</f>
        <v>0</v>
      </c>
      <c r="U110" s="24">
        <f>SUM(U111:U117)</f>
        <v>0</v>
      </c>
      <c r="V110" s="24">
        <f t="shared" si="17"/>
        <v>0</v>
      </c>
      <c r="W110" s="24">
        <f>SUM(W111:W117)</f>
        <v>0</v>
      </c>
      <c r="X110" s="24">
        <f>SUM(X111:X117)</f>
        <v>0</v>
      </c>
      <c r="Y110" s="24">
        <f t="shared" si="18"/>
        <v>0</v>
      </c>
      <c r="Z110" s="24">
        <f>SUM(Z111:Z117)</f>
        <v>0</v>
      </c>
      <c r="AA110" s="24">
        <f>SUM(AA111:AA117)</f>
        <v>0</v>
      </c>
      <c r="AB110" s="24">
        <f t="shared" si="19"/>
        <v>0</v>
      </c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  <c r="GK110" s="7"/>
      <c r="GL110" s="7"/>
      <c r="GM110" s="7"/>
      <c r="GN110" s="7"/>
      <c r="GO110" s="7"/>
      <c r="GP110" s="7"/>
      <c r="GQ110" s="7"/>
      <c r="GR110" s="7"/>
      <c r="GS110" s="7"/>
      <c r="GT110" s="7"/>
      <c r="GU110" s="7"/>
      <c r="GV110" s="7"/>
      <c r="GW110" s="7"/>
      <c r="GX110" s="7"/>
      <c r="GY110" s="7"/>
      <c r="GZ110" s="7"/>
      <c r="HA110" s="7"/>
      <c r="HB110" s="7"/>
      <c r="HC110" s="7"/>
      <c r="HD110" s="7"/>
      <c r="HE110" s="7"/>
      <c r="HF110" s="7"/>
      <c r="HG110" s="7"/>
      <c r="HH110" s="7"/>
      <c r="HI110" s="7"/>
      <c r="HJ110" s="7"/>
      <c r="HK110" s="7"/>
      <c r="HL110" s="7"/>
      <c r="HM110" s="7"/>
      <c r="HN110" s="7"/>
      <c r="HO110" s="7"/>
      <c r="HP110" s="7"/>
      <c r="HQ110" s="7"/>
      <c r="HR110" s="7"/>
      <c r="HS110" s="7"/>
      <c r="HT110" s="7"/>
      <c r="HU110" s="7"/>
      <c r="HV110" s="7"/>
      <c r="HW110" s="7"/>
      <c r="HX110" s="7"/>
      <c r="HY110" s="7"/>
      <c r="HZ110" s="7"/>
      <c r="IA110" s="7"/>
      <c r="IB110" s="7"/>
      <c r="IC110" s="7"/>
      <c r="ID110" s="7"/>
      <c r="IE110" s="7"/>
      <c r="IF110" s="7"/>
      <c r="IG110" s="7"/>
      <c r="IH110" s="7"/>
      <c r="II110" s="7"/>
      <c r="IJ110" s="7"/>
      <c r="IK110" s="7"/>
      <c r="IL110" s="7"/>
      <c r="IM110" s="7"/>
      <c r="IN110" s="7"/>
      <c r="IO110" s="7"/>
    </row>
    <row r="111" spans="1:249" ht="47.25">
      <c r="A111" s="31" t="s">
        <v>111</v>
      </c>
      <c r="B111" s="30">
        <f t="shared" si="11"/>
        <v>70000</v>
      </c>
      <c r="C111" s="30">
        <f t="shared" si="11"/>
        <v>70000</v>
      </c>
      <c r="D111" s="30">
        <f t="shared" si="11"/>
        <v>0</v>
      </c>
      <c r="E111" s="30">
        <v>0</v>
      </c>
      <c r="F111" s="30">
        <v>0</v>
      </c>
      <c r="G111" s="30">
        <f t="shared" si="12"/>
        <v>0</v>
      </c>
      <c r="H111" s="30">
        <v>0</v>
      </c>
      <c r="I111" s="30">
        <v>0</v>
      </c>
      <c r="J111" s="30">
        <f t="shared" si="13"/>
        <v>0</v>
      </c>
      <c r="K111" s="30">
        <v>70000</v>
      </c>
      <c r="L111" s="30">
        <v>70000</v>
      </c>
      <c r="M111" s="30">
        <f t="shared" si="14"/>
        <v>0</v>
      </c>
      <c r="N111" s="30">
        <v>0</v>
      </c>
      <c r="O111" s="30">
        <v>0</v>
      </c>
      <c r="P111" s="30">
        <f t="shared" si="15"/>
        <v>0</v>
      </c>
      <c r="Q111" s="30">
        <v>0</v>
      </c>
      <c r="R111" s="30">
        <v>0</v>
      </c>
      <c r="S111" s="30">
        <f t="shared" si="16"/>
        <v>0</v>
      </c>
      <c r="T111" s="30">
        <v>0</v>
      </c>
      <c r="U111" s="30">
        <v>0</v>
      </c>
      <c r="V111" s="30">
        <f t="shared" si="17"/>
        <v>0</v>
      </c>
      <c r="W111" s="30">
        <v>0</v>
      </c>
      <c r="X111" s="30">
        <v>0</v>
      </c>
      <c r="Y111" s="30">
        <f t="shared" si="18"/>
        <v>0</v>
      </c>
      <c r="Z111" s="30">
        <v>0</v>
      </c>
      <c r="AA111" s="30">
        <v>0</v>
      </c>
      <c r="AB111" s="30">
        <f t="shared" si="19"/>
        <v>0</v>
      </c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  <c r="GK111" s="7"/>
      <c r="GL111" s="7"/>
      <c r="GM111" s="7"/>
      <c r="GN111" s="7"/>
      <c r="GO111" s="7"/>
      <c r="GP111" s="7"/>
      <c r="GQ111" s="7"/>
      <c r="GR111" s="7"/>
      <c r="GS111" s="7"/>
      <c r="GT111" s="7"/>
      <c r="GU111" s="7"/>
      <c r="GV111" s="7"/>
      <c r="GW111" s="7"/>
      <c r="GX111" s="7"/>
      <c r="GY111" s="7"/>
      <c r="GZ111" s="7"/>
      <c r="HA111" s="7"/>
      <c r="HB111" s="7"/>
      <c r="HC111" s="7"/>
      <c r="HD111" s="7"/>
      <c r="HE111" s="7"/>
      <c r="HF111" s="7"/>
      <c r="HG111" s="7"/>
      <c r="HH111" s="7"/>
      <c r="HI111" s="7"/>
      <c r="HJ111" s="7"/>
      <c r="HK111" s="7"/>
      <c r="HL111" s="7"/>
      <c r="HM111" s="7"/>
      <c r="HN111" s="7"/>
      <c r="HO111" s="7"/>
      <c r="HP111" s="7"/>
      <c r="HQ111" s="7"/>
      <c r="HR111" s="7"/>
      <c r="HS111" s="7"/>
      <c r="HT111" s="7"/>
      <c r="HU111" s="7"/>
      <c r="HV111" s="7"/>
      <c r="HW111" s="7"/>
      <c r="HX111" s="7"/>
      <c r="HY111" s="7"/>
      <c r="HZ111" s="7"/>
      <c r="IA111" s="7"/>
      <c r="IB111" s="7"/>
      <c r="IC111" s="7"/>
      <c r="ID111" s="7"/>
      <c r="IE111" s="7"/>
      <c r="IF111" s="7"/>
      <c r="IG111" s="7"/>
      <c r="IH111" s="7"/>
      <c r="II111" s="7"/>
      <c r="IJ111" s="7"/>
      <c r="IK111" s="7"/>
      <c r="IL111" s="7"/>
      <c r="IM111" s="7"/>
      <c r="IN111" s="7"/>
      <c r="IO111" s="7"/>
    </row>
    <row r="112" spans="1:249" ht="31.5">
      <c r="A112" s="31" t="s">
        <v>112</v>
      </c>
      <c r="B112" s="30">
        <f t="shared" si="11"/>
        <v>33552</v>
      </c>
      <c r="C112" s="30">
        <f t="shared" si="11"/>
        <v>33552</v>
      </c>
      <c r="D112" s="30">
        <f t="shared" si="11"/>
        <v>0</v>
      </c>
      <c r="E112" s="30">
        <v>0</v>
      </c>
      <c r="F112" s="30">
        <v>0</v>
      </c>
      <c r="G112" s="30">
        <f t="shared" si="12"/>
        <v>0</v>
      </c>
      <c r="H112" s="30">
        <v>0</v>
      </c>
      <c r="I112" s="30">
        <v>0</v>
      </c>
      <c r="J112" s="30">
        <f t="shared" si="13"/>
        <v>0</v>
      </c>
      <c r="K112" s="30">
        <v>33552</v>
      </c>
      <c r="L112" s="30">
        <v>33552</v>
      </c>
      <c r="M112" s="30">
        <f t="shared" si="14"/>
        <v>0</v>
      </c>
      <c r="N112" s="30">
        <v>0</v>
      </c>
      <c r="O112" s="30">
        <v>0</v>
      </c>
      <c r="P112" s="30">
        <f t="shared" si="15"/>
        <v>0</v>
      </c>
      <c r="Q112" s="30">
        <v>0</v>
      </c>
      <c r="R112" s="30">
        <v>0</v>
      </c>
      <c r="S112" s="30">
        <f t="shared" si="16"/>
        <v>0</v>
      </c>
      <c r="T112" s="30">
        <v>0</v>
      </c>
      <c r="U112" s="30">
        <v>0</v>
      </c>
      <c r="V112" s="30">
        <f t="shared" si="17"/>
        <v>0</v>
      </c>
      <c r="W112" s="30">
        <v>0</v>
      </c>
      <c r="X112" s="30">
        <v>0</v>
      </c>
      <c r="Y112" s="30">
        <f t="shared" si="18"/>
        <v>0</v>
      </c>
      <c r="Z112" s="30">
        <v>0</v>
      </c>
      <c r="AA112" s="30">
        <v>0</v>
      </c>
      <c r="AB112" s="30">
        <f t="shared" si="19"/>
        <v>0</v>
      </c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  <c r="GK112" s="7"/>
      <c r="GL112" s="7"/>
      <c r="GM112" s="7"/>
      <c r="GN112" s="7"/>
      <c r="GO112" s="7"/>
      <c r="GP112" s="7"/>
      <c r="GQ112" s="7"/>
      <c r="GR112" s="7"/>
      <c r="GS112" s="7"/>
      <c r="GT112" s="7"/>
      <c r="GU112" s="7"/>
      <c r="GV112" s="7"/>
      <c r="GW112" s="7"/>
      <c r="GX112" s="7"/>
      <c r="GY112" s="7"/>
      <c r="GZ112" s="7"/>
      <c r="HA112" s="7"/>
      <c r="HB112" s="7"/>
      <c r="HC112" s="7"/>
      <c r="HD112" s="7"/>
      <c r="HE112" s="7"/>
      <c r="HF112" s="7"/>
      <c r="HG112" s="7"/>
      <c r="HH112" s="7"/>
      <c r="HI112" s="7"/>
      <c r="HJ112" s="7"/>
      <c r="HK112" s="7"/>
      <c r="HL112" s="7"/>
      <c r="HM112" s="7"/>
      <c r="HN112" s="7"/>
      <c r="HO112" s="7"/>
      <c r="HP112" s="7"/>
      <c r="HQ112" s="7"/>
      <c r="HR112" s="7"/>
      <c r="HS112" s="7"/>
      <c r="HT112" s="7"/>
      <c r="HU112" s="7"/>
      <c r="HV112" s="7"/>
      <c r="HW112" s="7"/>
      <c r="HX112" s="7"/>
      <c r="HY112" s="7"/>
      <c r="HZ112" s="7"/>
      <c r="IA112" s="7"/>
      <c r="IB112" s="7"/>
      <c r="IC112" s="7"/>
      <c r="ID112" s="7"/>
      <c r="IE112" s="7"/>
      <c r="IF112" s="7"/>
      <c r="IG112" s="7"/>
      <c r="IH112" s="7"/>
      <c r="II112" s="7"/>
      <c r="IJ112" s="7"/>
      <c r="IK112" s="7"/>
      <c r="IL112" s="7"/>
      <c r="IM112" s="7"/>
      <c r="IN112" s="7"/>
      <c r="IO112" s="7"/>
    </row>
    <row r="113" spans="1:249" ht="47.25">
      <c r="A113" s="31" t="s">
        <v>113</v>
      </c>
      <c r="B113" s="30">
        <f t="shared" si="11"/>
        <v>120000</v>
      </c>
      <c r="C113" s="30">
        <f t="shared" si="11"/>
        <v>120000</v>
      </c>
      <c r="D113" s="30">
        <f t="shared" si="11"/>
        <v>0</v>
      </c>
      <c r="E113" s="30"/>
      <c r="F113" s="30"/>
      <c r="G113" s="30">
        <f t="shared" si="12"/>
        <v>0</v>
      </c>
      <c r="H113" s="30"/>
      <c r="I113" s="30"/>
      <c r="J113" s="30">
        <f t="shared" si="13"/>
        <v>0</v>
      </c>
      <c r="K113" s="30">
        <v>120000</v>
      </c>
      <c r="L113" s="30">
        <v>120000</v>
      </c>
      <c r="M113" s="30">
        <f t="shared" si="14"/>
        <v>0</v>
      </c>
      <c r="N113" s="30"/>
      <c r="O113" s="30"/>
      <c r="P113" s="30">
        <f t="shared" si="15"/>
        <v>0</v>
      </c>
      <c r="Q113" s="30"/>
      <c r="R113" s="30"/>
      <c r="S113" s="30">
        <f t="shared" si="16"/>
        <v>0</v>
      </c>
      <c r="T113" s="30"/>
      <c r="U113" s="30"/>
      <c r="V113" s="30">
        <f t="shared" si="17"/>
        <v>0</v>
      </c>
      <c r="W113" s="30"/>
      <c r="X113" s="30"/>
      <c r="Y113" s="30">
        <f t="shared" si="18"/>
        <v>0</v>
      </c>
      <c r="Z113" s="30"/>
      <c r="AA113" s="30"/>
      <c r="AB113" s="30">
        <f t="shared" si="19"/>
        <v>0</v>
      </c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7"/>
      <c r="GJ113" s="7"/>
      <c r="GK113" s="7"/>
      <c r="GL113" s="7"/>
      <c r="GM113" s="7"/>
      <c r="GN113" s="7"/>
      <c r="GO113" s="7"/>
      <c r="GP113" s="7"/>
      <c r="GQ113" s="7"/>
      <c r="GR113" s="7"/>
      <c r="GS113" s="7"/>
      <c r="GT113" s="7"/>
      <c r="GU113" s="7"/>
      <c r="GV113" s="7"/>
      <c r="GW113" s="7"/>
      <c r="GX113" s="7"/>
      <c r="GY113" s="7"/>
      <c r="GZ113" s="7"/>
      <c r="HA113" s="7"/>
      <c r="HB113" s="7"/>
      <c r="HC113" s="7"/>
      <c r="HD113" s="7"/>
      <c r="HE113" s="7"/>
      <c r="HF113" s="7"/>
      <c r="HG113" s="7"/>
      <c r="HH113" s="7"/>
      <c r="HI113" s="7"/>
      <c r="HJ113" s="7"/>
      <c r="HK113" s="7"/>
      <c r="HL113" s="7"/>
      <c r="HM113" s="7"/>
      <c r="HN113" s="7"/>
      <c r="HO113" s="7"/>
      <c r="HP113" s="7"/>
      <c r="HQ113" s="7"/>
      <c r="HR113" s="7"/>
      <c r="HS113" s="7"/>
      <c r="HT113" s="7"/>
      <c r="HU113" s="7"/>
      <c r="HV113" s="7"/>
      <c r="HW113" s="7"/>
      <c r="HX113" s="7"/>
      <c r="HY113" s="7"/>
      <c r="HZ113" s="7"/>
      <c r="IA113" s="7"/>
      <c r="IB113" s="7"/>
      <c r="IC113" s="7"/>
      <c r="ID113" s="7"/>
      <c r="IE113" s="7"/>
      <c r="IF113" s="7"/>
      <c r="IG113" s="7"/>
      <c r="IH113" s="7"/>
      <c r="II113" s="7"/>
      <c r="IJ113" s="7"/>
      <c r="IK113" s="7"/>
      <c r="IL113" s="7"/>
      <c r="IM113" s="7"/>
      <c r="IN113" s="7"/>
      <c r="IO113" s="7"/>
    </row>
    <row r="114" spans="1:249" ht="31.5">
      <c r="A114" s="31" t="s">
        <v>114</v>
      </c>
      <c r="B114" s="30">
        <f t="shared" si="11"/>
        <v>1550</v>
      </c>
      <c r="C114" s="30">
        <f t="shared" si="11"/>
        <v>1550</v>
      </c>
      <c r="D114" s="30">
        <f t="shared" si="11"/>
        <v>0</v>
      </c>
      <c r="E114" s="30">
        <v>0</v>
      </c>
      <c r="F114" s="30">
        <v>0</v>
      </c>
      <c r="G114" s="30">
        <f t="shared" si="12"/>
        <v>0</v>
      </c>
      <c r="H114" s="30">
        <v>0</v>
      </c>
      <c r="I114" s="30">
        <v>0</v>
      </c>
      <c r="J114" s="30">
        <f t="shared" si="13"/>
        <v>0</v>
      </c>
      <c r="K114" s="30">
        <v>1550</v>
      </c>
      <c r="L114" s="30">
        <v>1550</v>
      </c>
      <c r="M114" s="30">
        <f t="shared" si="14"/>
        <v>0</v>
      </c>
      <c r="N114" s="30">
        <v>0</v>
      </c>
      <c r="O114" s="30">
        <v>0</v>
      </c>
      <c r="P114" s="30">
        <f t="shared" si="15"/>
        <v>0</v>
      </c>
      <c r="Q114" s="30">
        <v>0</v>
      </c>
      <c r="R114" s="30">
        <v>0</v>
      </c>
      <c r="S114" s="30">
        <f t="shared" si="16"/>
        <v>0</v>
      </c>
      <c r="T114" s="30">
        <v>0</v>
      </c>
      <c r="U114" s="30">
        <v>0</v>
      </c>
      <c r="V114" s="30">
        <f t="shared" si="17"/>
        <v>0</v>
      </c>
      <c r="W114" s="30">
        <v>0</v>
      </c>
      <c r="X114" s="30">
        <v>0</v>
      </c>
      <c r="Y114" s="30">
        <f t="shared" si="18"/>
        <v>0</v>
      </c>
      <c r="Z114" s="30">
        <v>0</v>
      </c>
      <c r="AA114" s="30">
        <v>0</v>
      </c>
      <c r="AB114" s="30">
        <f t="shared" si="19"/>
        <v>0</v>
      </c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  <c r="GH114" s="7"/>
      <c r="GI114" s="7"/>
      <c r="GJ114" s="7"/>
      <c r="GK114" s="7"/>
      <c r="GL114" s="7"/>
      <c r="GM114" s="7"/>
      <c r="GN114" s="7"/>
      <c r="GO114" s="7"/>
      <c r="GP114" s="7"/>
      <c r="GQ114" s="7"/>
      <c r="GR114" s="7"/>
      <c r="GS114" s="7"/>
      <c r="GT114" s="7"/>
      <c r="GU114" s="7"/>
      <c r="GV114" s="7"/>
      <c r="GW114" s="7"/>
      <c r="GX114" s="7"/>
      <c r="GY114" s="7"/>
      <c r="GZ114" s="7"/>
      <c r="HA114" s="7"/>
      <c r="HB114" s="7"/>
      <c r="HC114" s="7"/>
      <c r="HD114" s="7"/>
      <c r="HE114" s="7"/>
      <c r="HF114" s="7"/>
      <c r="HG114" s="7"/>
      <c r="HH114" s="7"/>
      <c r="HI114" s="7"/>
      <c r="HJ114" s="7"/>
      <c r="HK114" s="7"/>
      <c r="HL114" s="7"/>
      <c r="HM114" s="7"/>
      <c r="HN114" s="7"/>
      <c r="HO114" s="7"/>
      <c r="HP114" s="7"/>
      <c r="HQ114" s="7"/>
      <c r="HR114" s="7"/>
      <c r="HS114" s="7"/>
      <c r="HT114" s="7"/>
      <c r="HU114" s="7"/>
      <c r="HV114" s="7"/>
      <c r="HW114" s="7"/>
      <c r="HX114" s="7"/>
      <c r="HY114" s="7"/>
      <c r="HZ114" s="7"/>
      <c r="IA114" s="7"/>
      <c r="IB114" s="7"/>
      <c r="IC114" s="7"/>
      <c r="ID114" s="7"/>
      <c r="IE114" s="7"/>
      <c r="IF114" s="7"/>
      <c r="IG114" s="7"/>
      <c r="IH114" s="7"/>
      <c r="II114" s="7"/>
      <c r="IJ114" s="7"/>
      <c r="IK114" s="7"/>
      <c r="IL114" s="7"/>
      <c r="IM114" s="7"/>
      <c r="IN114" s="7"/>
      <c r="IO114" s="7"/>
    </row>
    <row r="115" spans="1:249" ht="31.5">
      <c r="A115" s="31" t="s">
        <v>115</v>
      </c>
      <c r="B115" s="30">
        <f t="shared" si="11"/>
        <v>1600</v>
      </c>
      <c r="C115" s="30">
        <f t="shared" si="11"/>
        <v>1600</v>
      </c>
      <c r="D115" s="30">
        <f t="shared" si="11"/>
        <v>0</v>
      </c>
      <c r="E115" s="30">
        <v>0</v>
      </c>
      <c r="F115" s="30">
        <v>0</v>
      </c>
      <c r="G115" s="30">
        <f t="shared" si="12"/>
        <v>0</v>
      </c>
      <c r="H115" s="30">
        <v>0</v>
      </c>
      <c r="I115" s="30">
        <v>0</v>
      </c>
      <c r="J115" s="30">
        <f t="shared" si="13"/>
        <v>0</v>
      </c>
      <c r="K115" s="30">
        <v>1600</v>
      </c>
      <c r="L115" s="30">
        <v>1600</v>
      </c>
      <c r="M115" s="30">
        <f t="shared" si="14"/>
        <v>0</v>
      </c>
      <c r="N115" s="30">
        <v>0</v>
      </c>
      <c r="O115" s="30">
        <v>0</v>
      </c>
      <c r="P115" s="30">
        <f t="shared" si="15"/>
        <v>0</v>
      </c>
      <c r="Q115" s="30">
        <v>0</v>
      </c>
      <c r="R115" s="30">
        <v>0</v>
      </c>
      <c r="S115" s="30">
        <f t="shared" si="16"/>
        <v>0</v>
      </c>
      <c r="T115" s="30">
        <v>0</v>
      </c>
      <c r="U115" s="30">
        <v>0</v>
      </c>
      <c r="V115" s="30">
        <f t="shared" si="17"/>
        <v>0</v>
      </c>
      <c r="W115" s="30">
        <v>0</v>
      </c>
      <c r="X115" s="30">
        <v>0</v>
      </c>
      <c r="Y115" s="30">
        <f t="shared" si="18"/>
        <v>0</v>
      </c>
      <c r="Z115" s="30">
        <v>0</v>
      </c>
      <c r="AA115" s="30">
        <v>0</v>
      </c>
      <c r="AB115" s="30">
        <f t="shared" si="19"/>
        <v>0</v>
      </c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7"/>
      <c r="GJ115" s="7"/>
      <c r="GK115" s="7"/>
      <c r="GL115" s="7"/>
      <c r="GM115" s="7"/>
      <c r="GN115" s="7"/>
      <c r="GO115" s="7"/>
      <c r="GP115" s="7"/>
      <c r="GQ115" s="7"/>
      <c r="GR115" s="7"/>
      <c r="GS115" s="7"/>
      <c r="GT115" s="7"/>
      <c r="GU115" s="7"/>
      <c r="GV115" s="7"/>
      <c r="GW115" s="7"/>
      <c r="GX115" s="7"/>
      <c r="GY115" s="7"/>
      <c r="GZ115" s="7"/>
      <c r="HA115" s="7"/>
      <c r="HB115" s="7"/>
      <c r="HC115" s="7"/>
      <c r="HD115" s="7"/>
      <c r="HE115" s="7"/>
      <c r="HF115" s="7"/>
      <c r="HG115" s="7"/>
      <c r="HH115" s="7"/>
      <c r="HI115" s="7"/>
      <c r="HJ115" s="7"/>
      <c r="HK115" s="7"/>
      <c r="HL115" s="7"/>
      <c r="HM115" s="7"/>
      <c r="HN115" s="7"/>
      <c r="HO115" s="7"/>
      <c r="HP115" s="7"/>
      <c r="HQ115" s="7"/>
      <c r="HR115" s="7"/>
      <c r="HS115" s="7"/>
      <c r="HT115" s="7"/>
      <c r="HU115" s="7"/>
      <c r="HV115" s="7"/>
      <c r="HW115" s="7"/>
      <c r="HX115" s="7"/>
      <c r="HY115" s="7"/>
      <c r="HZ115" s="7"/>
      <c r="IA115" s="7"/>
      <c r="IB115" s="7"/>
      <c r="IC115" s="7"/>
      <c r="ID115" s="7"/>
      <c r="IE115" s="7"/>
      <c r="IF115" s="7"/>
      <c r="IG115" s="7"/>
      <c r="IH115" s="7"/>
      <c r="II115" s="7"/>
      <c r="IJ115" s="7"/>
      <c r="IK115" s="7"/>
      <c r="IL115" s="7"/>
      <c r="IM115" s="7"/>
      <c r="IN115" s="7"/>
      <c r="IO115" s="7"/>
    </row>
    <row r="116" spans="1:249" ht="31.5">
      <c r="A116" s="31" t="s">
        <v>116</v>
      </c>
      <c r="B116" s="30">
        <f t="shared" si="11"/>
        <v>3970</v>
      </c>
      <c r="C116" s="30">
        <f t="shared" si="11"/>
        <v>3970</v>
      </c>
      <c r="D116" s="30">
        <f t="shared" si="11"/>
        <v>0</v>
      </c>
      <c r="E116" s="30">
        <v>0</v>
      </c>
      <c r="F116" s="30">
        <v>0</v>
      </c>
      <c r="G116" s="30">
        <f t="shared" si="12"/>
        <v>0</v>
      </c>
      <c r="H116" s="30">
        <v>0</v>
      </c>
      <c r="I116" s="30">
        <v>0</v>
      </c>
      <c r="J116" s="30">
        <f t="shared" si="13"/>
        <v>0</v>
      </c>
      <c r="K116" s="30">
        <v>3970</v>
      </c>
      <c r="L116" s="30">
        <v>3970</v>
      </c>
      <c r="M116" s="30">
        <f t="shared" si="14"/>
        <v>0</v>
      </c>
      <c r="N116" s="30">
        <v>0</v>
      </c>
      <c r="O116" s="30">
        <v>0</v>
      </c>
      <c r="P116" s="30">
        <f t="shared" si="15"/>
        <v>0</v>
      </c>
      <c r="Q116" s="30">
        <v>0</v>
      </c>
      <c r="R116" s="30">
        <v>0</v>
      </c>
      <c r="S116" s="30">
        <f t="shared" si="16"/>
        <v>0</v>
      </c>
      <c r="T116" s="30">
        <v>0</v>
      </c>
      <c r="U116" s="30">
        <v>0</v>
      </c>
      <c r="V116" s="30">
        <f t="shared" si="17"/>
        <v>0</v>
      </c>
      <c r="W116" s="30">
        <v>0</v>
      </c>
      <c r="X116" s="30">
        <v>0</v>
      </c>
      <c r="Y116" s="30">
        <f t="shared" si="18"/>
        <v>0</v>
      </c>
      <c r="Z116" s="30">
        <v>0</v>
      </c>
      <c r="AA116" s="30">
        <v>0</v>
      </c>
      <c r="AB116" s="30">
        <f t="shared" si="19"/>
        <v>0</v>
      </c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  <c r="GH116" s="7"/>
      <c r="GI116" s="7"/>
      <c r="GJ116" s="7"/>
      <c r="GK116" s="7"/>
      <c r="GL116" s="7"/>
      <c r="GM116" s="7"/>
      <c r="GN116" s="7"/>
      <c r="GO116" s="7"/>
      <c r="GP116" s="7"/>
      <c r="GQ116" s="7"/>
      <c r="GR116" s="7"/>
      <c r="GS116" s="7"/>
      <c r="GT116" s="7"/>
      <c r="GU116" s="7"/>
      <c r="GV116" s="7"/>
      <c r="GW116" s="7"/>
      <c r="GX116" s="7"/>
      <c r="GY116" s="7"/>
      <c r="GZ116" s="7"/>
      <c r="HA116" s="7"/>
      <c r="HB116" s="7"/>
      <c r="HC116" s="7"/>
      <c r="HD116" s="7"/>
      <c r="HE116" s="7"/>
      <c r="HF116" s="7"/>
      <c r="HG116" s="7"/>
      <c r="HH116" s="7"/>
      <c r="HI116" s="7"/>
      <c r="HJ116" s="7"/>
      <c r="HK116" s="7"/>
      <c r="HL116" s="7"/>
      <c r="HM116" s="7"/>
      <c r="HN116" s="7"/>
      <c r="HO116" s="7"/>
      <c r="HP116" s="7"/>
      <c r="HQ116" s="7"/>
      <c r="HR116" s="7"/>
      <c r="HS116" s="7"/>
      <c r="HT116" s="7"/>
      <c r="HU116" s="7"/>
      <c r="HV116" s="7"/>
      <c r="HW116" s="7"/>
      <c r="HX116" s="7"/>
      <c r="HY116" s="7"/>
      <c r="HZ116" s="7"/>
      <c r="IA116" s="7"/>
      <c r="IB116" s="7"/>
      <c r="IC116" s="7"/>
      <c r="ID116" s="7"/>
      <c r="IE116" s="7"/>
      <c r="IF116" s="7"/>
      <c r="IG116" s="7"/>
      <c r="IH116" s="7"/>
      <c r="II116" s="7"/>
      <c r="IJ116" s="7"/>
      <c r="IK116" s="7"/>
      <c r="IL116" s="7"/>
      <c r="IM116" s="7"/>
      <c r="IN116" s="7"/>
      <c r="IO116" s="7"/>
    </row>
    <row r="117" spans="1:249" ht="31.5">
      <c r="A117" s="31" t="s">
        <v>117</v>
      </c>
      <c r="B117" s="30">
        <f t="shared" si="11"/>
        <v>1590</v>
      </c>
      <c r="C117" s="30">
        <f t="shared" si="11"/>
        <v>1590</v>
      </c>
      <c r="D117" s="30">
        <f t="shared" si="11"/>
        <v>0</v>
      </c>
      <c r="E117" s="30">
        <v>0</v>
      </c>
      <c r="F117" s="30">
        <v>0</v>
      </c>
      <c r="G117" s="30">
        <f t="shared" si="12"/>
        <v>0</v>
      </c>
      <c r="H117" s="30">
        <v>0</v>
      </c>
      <c r="I117" s="30">
        <v>0</v>
      </c>
      <c r="J117" s="30">
        <f t="shared" si="13"/>
        <v>0</v>
      </c>
      <c r="K117" s="30">
        <v>1590</v>
      </c>
      <c r="L117" s="30">
        <v>1590</v>
      </c>
      <c r="M117" s="30">
        <f t="shared" si="14"/>
        <v>0</v>
      </c>
      <c r="N117" s="30">
        <v>0</v>
      </c>
      <c r="O117" s="30">
        <v>0</v>
      </c>
      <c r="P117" s="30">
        <f t="shared" si="15"/>
        <v>0</v>
      </c>
      <c r="Q117" s="30">
        <v>0</v>
      </c>
      <c r="R117" s="30">
        <v>0</v>
      </c>
      <c r="S117" s="30">
        <f t="shared" si="16"/>
        <v>0</v>
      </c>
      <c r="T117" s="30">
        <v>0</v>
      </c>
      <c r="U117" s="30">
        <v>0</v>
      </c>
      <c r="V117" s="30">
        <f t="shared" si="17"/>
        <v>0</v>
      </c>
      <c r="W117" s="30">
        <v>0</v>
      </c>
      <c r="X117" s="30">
        <v>0</v>
      </c>
      <c r="Y117" s="30">
        <f t="shared" si="18"/>
        <v>0</v>
      </c>
      <c r="Z117" s="30">
        <v>0</v>
      </c>
      <c r="AA117" s="30">
        <v>0</v>
      </c>
      <c r="AB117" s="30">
        <f t="shared" si="19"/>
        <v>0</v>
      </c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  <c r="GF117" s="7"/>
      <c r="GG117" s="7"/>
      <c r="GH117" s="7"/>
      <c r="GI117" s="7"/>
      <c r="GJ117" s="7"/>
      <c r="GK117" s="7"/>
      <c r="GL117" s="7"/>
      <c r="GM117" s="7"/>
      <c r="GN117" s="7"/>
      <c r="GO117" s="7"/>
      <c r="GP117" s="7"/>
      <c r="GQ117" s="7"/>
      <c r="GR117" s="7"/>
      <c r="GS117" s="7"/>
      <c r="GT117" s="7"/>
      <c r="GU117" s="7"/>
      <c r="GV117" s="7"/>
      <c r="GW117" s="7"/>
      <c r="GX117" s="7"/>
      <c r="GY117" s="7"/>
      <c r="GZ117" s="7"/>
      <c r="HA117" s="7"/>
      <c r="HB117" s="7"/>
      <c r="HC117" s="7"/>
      <c r="HD117" s="7"/>
      <c r="HE117" s="7"/>
      <c r="HF117" s="7"/>
      <c r="HG117" s="7"/>
      <c r="HH117" s="7"/>
      <c r="HI117" s="7"/>
      <c r="HJ117" s="7"/>
      <c r="HK117" s="7"/>
      <c r="HL117" s="7"/>
      <c r="HM117" s="7"/>
      <c r="HN117" s="7"/>
      <c r="HO117" s="7"/>
      <c r="HP117" s="7"/>
      <c r="HQ117" s="7"/>
      <c r="HR117" s="7"/>
      <c r="HS117" s="7"/>
      <c r="HT117" s="7"/>
      <c r="HU117" s="7"/>
      <c r="HV117" s="7"/>
      <c r="HW117" s="7"/>
      <c r="HX117" s="7"/>
      <c r="HY117" s="7"/>
      <c r="HZ117" s="7"/>
      <c r="IA117" s="7"/>
      <c r="IB117" s="7"/>
      <c r="IC117" s="7"/>
      <c r="ID117" s="7"/>
      <c r="IE117" s="7"/>
      <c r="IF117" s="7"/>
      <c r="IG117" s="7"/>
      <c r="IH117" s="7"/>
      <c r="II117" s="7"/>
      <c r="IJ117" s="7"/>
      <c r="IK117" s="7"/>
      <c r="IL117" s="7"/>
      <c r="IM117" s="7"/>
      <c r="IN117" s="7"/>
      <c r="IO117" s="7"/>
    </row>
    <row r="118" spans="1:249" ht="26.25" customHeight="1">
      <c r="A118" s="23" t="s">
        <v>118</v>
      </c>
      <c r="B118" s="24">
        <f t="shared" si="11"/>
        <v>44144</v>
      </c>
      <c r="C118" s="24">
        <f t="shared" si="11"/>
        <v>44144</v>
      </c>
      <c r="D118" s="24">
        <f t="shared" si="11"/>
        <v>0</v>
      </c>
      <c r="E118" s="24">
        <f>SUM(E119:E119)</f>
        <v>0</v>
      </c>
      <c r="F118" s="24">
        <f>SUM(F119:F119)</f>
        <v>0</v>
      </c>
      <c r="G118" s="24">
        <f t="shared" si="12"/>
        <v>0</v>
      </c>
      <c r="H118" s="24">
        <f>SUM(H119:H119)</f>
        <v>0</v>
      </c>
      <c r="I118" s="24">
        <f>SUM(I119:I119)</f>
        <v>0</v>
      </c>
      <c r="J118" s="24">
        <f t="shared" si="13"/>
        <v>0</v>
      </c>
      <c r="K118" s="24">
        <f>SUM(K119:K119)</f>
        <v>44144</v>
      </c>
      <c r="L118" s="24">
        <f>SUM(L119:L119)</f>
        <v>44144</v>
      </c>
      <c r="M118" s="24">
        <f t="shared" si="14"/>
        <v>0</v>
      </c>
      <c r="N118" s="24">
        <f>SUM(N119:N119)</f>
        <v>0</v>
      </c>
      <c r="O118" s="24">
        <f>SUM(O119:O119)</f>
        <v>0</v>
      </c>
      <c r="P118" s="24">
        <f t="shared" si="15"/>
        <v>0</v>
      </c>
      <c r="Q118" s="24">
        <f>SUM(Q119:Q119)</f>
        <v>0</v>
      </c>
      <c r="R118" s="24">
        <f>SUM(R119:R119)</f>
        <v>0</v>
      </c>
      <c r="S118" s="24">
        <f t="shared" si="16"/>
        <v>0</v>
      </c>
      <c r="T118" s="24">
        <f>SUM(T119:T119)</f>
        <v>0</v>
      </c>
      <c r="U118" s="24">
        <f>SUM(U119:U119)</f>
        <v>0</v>
      </c>
      <c r="V118" s="24">
        <f t="shared" si="17"/>
        <v>0</v>
      </c>
      <c r="W118" s="24">
        <f>SUM(W119:W119)</f>
        <v>0</v>
      </c>
      <c r="X118" s="24">
        <f>SUM(X119:X119)</f>
        <v>0</v>
      </c>
      <c r="Y118" s="24">
        <f t="shared" si="18"/>
        <v>0</v>
      </c>
      <c r="Z118" s="24">
        <f>SUM(Z119:Z119)</f>
        <v>0</v>
      </c>
      <c r="AA118" s="24">
        <f>SUM(AA119:AA119)</f>
        <v>0</v>
      </c>
      <c r="AB118" s="24">
        <f t="shared" si="19"/>
        <v>0</v>
      </c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22"/>
      <c r="GB118" s="22"/>
      <c r="GC118" s="22"/>
      <c r="GD118" s="22"/>
      <c r="GE118" s="22"/>
      <c r="GF118" s="22"/>
      <c r="GG118" s="22"/>
      <c r="GH118" s="22"/>
      <c r="GI118" s="22"/>
      <c r="GJ118" s="22"/>
      <c r="GK118" s="22"/>
      <c r="GL118" s="22"/>
      <c r="GM118" s="22"/>
      <c r="GN118" s="22"/>
      <c r="GO118" s="22"/>
      <c r="GP118" s="22"/>
      <c r="GQ118" s="22"/>
      <c r="GR118" s="22"/>
      <c r="GS118" s="22"/>
      <c r="GT118" s="22"/>
      <c r="GU118" s="22"/>
      <c r="GV118" s="22"/>
      <c r="GW118" s="22"/>
      <c r="GX118" s="22"/>
      <c r="GY118" s="22"/>
      <c r="GZ118" s="22"/>
      <c r="HA118" s="22"/>
      <c r="HB118" s="22"/>
      <c r="HC118" s="22"/>
      <c r="HD118" s="22"/>
      <c r="HE118" s="22"/>
      <c r="HF118" s="22"/>
      <c r="HG118" s="22"/>
      <c r="HH118" s="22"/>
      <c r="HI118" s="22"/>
      <c r="HJ118" s="22"/>
      <c r="HK118" s="22"/>
      <c r="HL118" s="22"/>
      <c r="HM118" s="22"/>
      <c r="HN118" s="22"/>
      <c r="HO118" s="22"/>
      <c r="HP118" s="22"/>
      <c r="HQ118" s="22"/>
      <c r="HR118" s="22"/>
      <c r="HS118" s="22"/>
      <c r="HT118" s="22"/>
      <c r="HU118" s="22"/>
      <c r="HV118" s="22"/>
      <c r="HW118" s="22"/>
      <c r="HX118" s="22"/>
      <c r="HY118" s="22"/>
      <c r="HZ118" s="22"/>
      <c r="IA118" s="22"/>
      <c r="IB118" s="22"/>
      <c r="IC118" s="22"/>
      <c r="ID118" s="22"/>
      <c r="IE118" s="22"/>
      <c r="IF118" s="22"/>
      <c r="IG118" s="22"/>
      <c r="IH118" s="22"/>
      <c r="II118" s="22"/>
      <c r="IJ118" s="22"/>
      <c r="IK118" s="22"/>
      <c r="IL118" s="22"/>
      <c r="IM118" s="22"/>
      <c r="IN118" s="22"/>
      <c r="IO118" s="22"/>
    </row>
    <row r="119" spans="1:249" ht="47.25">
      <c r="A119" s="29" t="s">
        <v>119</v>
      </c>
      <c r="B119" s="30">
        <f t="shared" si="11"/>
        <v>44144</v>
      </c>
      <c r="C119" s="30">
        <f t="shared" si="11"/>
        <v>44144</v>
      </c>
      <c r="D119" s="30">
        <f t="shared" si="11"/>
        <v>0</v>
      </c>
      <c r="E119" s="30">
        <v>0</v>
      </c>
      <c r="F119" s="30">
        <v>0</v>
      </c>
      <c r="G119" s="30">
        <f t="shared" si="12"/>
        <v>0</v>
      </c>
      <c r="H119" s="30">
        <v>0</v>
      </c>
      <c r="I119" s="30">
        <v>0</v>
      </c>
      <c r="J119" s="30">
        <f t="shared" si="13"/>
        <v>0</v>
      </c>
      <c r="K119" s="30">
        <v>44144</v>
      </c>
      <c r="L119" s="30">
        <v>44144</v>
      </c>
      <c r="M119" s="30">
        <f t="shared" si="14"/>
        <v>0</v>
      </c>
      <c r="N119" s="30">
        <v>0</v>
      </c>
      <c r="O119" s="30">
        <v>0</v>
      </c>
      <c r="P119" s="30">
        <f t="shared" si="15"/>
        <v>0</v>
      </c>
      <c r="Q119" s="30">
        <v>0</v>
      </c>
      <c r="R119" s="30">
        <v>0</v>
      </c>
      <c r="S119" s="30">
        <f t="shared" si="16"/>
        <v>0</v>
      </c>
      <c r="T119" s="30">
        <v>0</v>
      </c>
      <c r="U119" s="30">
        <v>0</v>
      </c>
      <c r="V119" s="30">
        <f t="shared" si="17"/>
        <v>0</v>
      </c>
      <c r="W119" s="30">
        <v>0</v>
      </c>
      <c r="X119" s="30">
        <v>0</v>
      </c>
      <c r="Y119" s="30">
        <f t="shared" si="18"/>
        <v>0</v>
      </c>
      <c r="Z119" s="30"/>
      <c r="AA119" s="30"/>
      <c r="AB119" s="30">
        <f t="shared" si="19"/>
        <v>0</v>
      </c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22"/>
      <c r="FH119" s="22"/>
      <c r="FI119" s="22"/>
      <c r="FJ119" s="22"/>
      <c r="FK119" s="22"/>
      <c r="FL119" s="22"/>
      <c r="FM119" s="22"/>
      <c r="FN119" s="22"/>
      <c r="FO119" s="22"/>
      <c r="FP119" s="22"/>
      <c r="FQ119" s="22"/>
      <c r="FR119" s="22"/>
      <c r="FS119" s="22"/>
      <c r="FT119" s="22"/>
      <c r="FU119" s="22"/>
      <c r="FV119" s="22"/>
      <c r="FW119" s="22"/>
      <c r="FX119" s="22"/>
      <c r="FY119" s="22"/>
      <c r="FZ119" s="22"/>
      <c r="GA119" s="7"/>
      <c r="GB119" s="7"/>
      <c r="GC119" s="7"/>
      <c r="GD119" s="7"/>
      <c r="GE119" s="7"/>
      <c r="GF119" s="7"/>
      <c r="GG119" s="7"/>
      <c r="GH119" s="7"/>
      <c r="GI119" s="7"/>
      <c r="GJ119" s="7"/>
      <c r="GK119" s="7"/>
      <c r="GL119" s="7"/>
      <c r="GM119" s="7"/>
      <c r="GN119" s="7"/>
      <c r="GO119" s="7"/>
      <c r="GP119" s="7"/>
      <c r="GQ119" s="7"/>
      <c r="GR119" s="7"/>
      <c r="GS119" s="7"/>
      <c r="GT119" s="7"/>
      <c r="GU119" s="7"/>
      <c r="GV119" s="7"/>
      <c r="GW119" s="7"/>
      <c r="GX119" s="7"/>
      <c r="GY119" s="7"/>
      <c r="GZ119" s="7"/>
      <c r="HA119" s="7"/>
      <c r="HB119" s="7"/>
      <c r="HC119" s="7"/>
      <c r="HD119" s="7"/>
      <c r="HE119" s="7"/>
      <c r="HF119" s="7"/>
      <c r="HG119" s="7"/>
      <c r="HH119" s="7"/>
      <c r="HI119" s="7"/>
      <c r="HJ119" s="7"/>
      <c r="HK119" s="7"/>
      <c r="HL119" s="7"/>
      <c r="HM119" s="7"/>
      <c r="HN119" s="7"/>
      <c r="HO119" s="7"/>
      <c r="HP119" s="7"/>
      <c r="HQ119" s="7"/>
      <c r="HR119" s="7"/>
      <c r="HS119" s="7"/>
      <c r="HT119" s="7"/>
      <c r="HU119" s="7"/>
      <c r="HV119" s="7"/>
      <c r="HW119" s="7"/>
      <c r="HX119" s="7"/>
      <c r="HY119" s="7"/>
      <c r="HZ119" s="7"/>
      <c r="IA119" s="7"/>
      <c r="IB119" s="7"/>
      <c r="IC119" s="7"/>
      <c r="ID119" s="7"/>
      <c r="IE119" s="7"/>
      <c r="IF119" s="7"/>
      <c r="IG119" s="7"/>
      <c r="IH119" s="7"/>
      <c r="II119" s="7"/>
      <c r="IJ119" s="7"/>
      <c r="IK119" s="7"/>
      <c r="IL119" s="7"/>
      <c r="IM119" s="7"/>
      <c r="IN119" s="7"/>
      <c r="IO119" s="7"/>
    </row>
    <row r="120" spans="1:249" ht="31.5">
      <c r="A120" s="23" t="s">
        <v>120</v>
      </c>
      <c r="B120" s="24">
        <f t="shared" si="11"/>
        <v>55975</v>
      </c>
      <c r="C120" s="24">
        <f t="shared" si="11"/>
        <v>126739</v>
      </c>
      <c r="D120" s="24">
        <f t="shared" si="11"/>
        <v>70764</v>
      </c>
      <c r="E120" s="24">
        <f>SUM(E121:E126)</f>
        <v>0</v>
      </c>
      <c r="F120" s="24">
        <f>SUM(F121:F126)</f>
        <v>0</v>
      </c>
      <c r="G120" s="24">
        <f t="shared" si="12"/>
        <v>0</v>
      </c>
      <c r="H120" s="24">
        <f>SUM(H121:H126)</f>
        <v>0</v>
      </c>
      <c r="I120" s="24">
        <f>SUM(I121:I126)</f>
        <v>0</v>
      </c>
      <c r="J120" s="24">
        <f t="shared" si="13"/>
        <v>0</v>
      </c>
      <c r="K120" s="24">
        <f>SUM(K121:K126)</f>
        <v>55975</v>
      </c>
      <c r="L120" s="24">
        <f>SUM(L121:L126)</f>
        <v>126739</v>
      </c>
      <c r="M120" s="24">
        <f t="shared" si="14"/>
        <v>70764</v>
      </c>
      <c r="N120" s="24">
        <f>SUM(N121:N126)</f>
        <v>0</v>
      </c>
      <c r="O120" s="24">
        <f>SUM(O121:O126)</f>
        <v>0</v>
      </c>
      <c r="P120" s="24">
        <f t="shared" si="15"/>
        <v>0</v>
      </c>
      <c r="Q120" s="24">
        <f>SUM(Q121:Q126)</f>
        <v>0</v>
      </c>
      <c r="R120" s="24">
        <f>SUM(R121:R126)</f>
        <v>0</v>
      </c>
      <c r="S120" s="24">
        <f t="shared" si="16"/>
        <v>0</v>
      </c>
      <c r="T120" s="24">
        <f>SUM(T121:T126)</f>
        <v>0</v>
      </c>
      <c r="U120" s="24">
        <f>SUM(U121:U126)</f>
        <v>0</v>
      </c>
      <c r="V120" s="24">
        <f t="shared" si="17"/>
        <v>0</v>
      </c>
      <c r="W120" s="24">
        <f>SUM(W121:W126)</f>
        <v>0</v>
      </c>
      <c r="X120" s="24">
        <f>SUM(X121:X126)</f>
        <v>0</v>
      </c>
      <c r="Y120" s="24">
        <f t="shared" si="18"/>
        <v>0</v>
      </c>
      <c r="Z120" s="24">
        <f>SUM(Z121:Z126)</f>
        <v>0</v>
      </c>
      <c r="AA120" s="24">
        <f>SUM(AA121:AA126)</f>
        <v>0</v>
      </c>
      <c r="AB120" s="24">
        <f t="shared" si="19"/>
        <v>0</v>
      </c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  <c r="GH120" s="7"/>
      <c r="GI120" s="7"/>
      <c r="GJ120" s="7"/>
      <c r="GK120" s="7"/>
      <c r="GL120" s="7"/>
      <c r="GM120" s="7"/>
      <c r="GN120" s="7"/>
      <c r="GO120" s="7"/>
      <c r="GP120" s="7"/>
      <c r="GQ120" s="7"/>
      <c r="GR120" s="7"/>
      <c r="GS120" s="7"/>
      <c r="GT120" s="7"/>
      <c r="GU120" s="7"/>
      <c r="GV120" s="7"/>
      <c r="GW120" s="7"/>
      <c r="GX120" s="7"/>
      <c r="GY120" s="7"/>
      <c r="GZ120" s="7"/>
      <c r="HA120" s="7"/>
      <c r="HB120" s="7"/>
      <c r="HC120" s="7"/>
      <c r="HD120" s="7"/>
      <c r="HE120" s="7"/>
      <c r="HF120" s="7"/>
      <c r="HG120" s="7"/>
      <c r="HH120" s="7"/>
      <c r="HI120" s="7"/>
      <c r="HJ120" s="7"/>
      <c r="HK120" s="7"/>
      <c r="HL120" s="7"/>
      <c r="HM120" s="7"/>
      <c r="HN120" s="7"/>
      <c r="HO120" s="7"/>
      <c r="HP120" s="7"/>
      <c r="HQ120" s="7"/>
      <c r="HR120" s="7"/>
      <c r="HS120" s="7"/>
      <c r="HT120" s="7"/>
      <c r="HU120" s="7"/>
      <c r="HV120" s="7"/>
      <c r="HW120" s="7"/>
      <c r="HX120" s="7"/>
      <c r="HY120" s="7"/>
      <c r="HZ120" s="7"/>
      <c r="IA120" s="7"/>
      <c r="IB120" s="7"/>
      <c r="IC120" s="7"/>
      <c r="ID120" s="7"/>
      <c r="IE120" s="7"/>
      <c r="IF120" s="7"/>
      <c r="IG120" s="7"/>
      <c r="IH120" s="7"/>
      <c r="II120" s="7"/>
      <c r="IJ120" s="7"/>
      <c r="IK120" s="7"/>
      <c r="IL120" s="7"/>
      <c r="IM120" s="7"/>
      <c r="IN120" s="7"/>
      <c r="IO120" s="7"/>
    </row>
    <row r="121" spans="1:249" ht="47.25">
      <c r="A121" s="38" t="s">
        <v>121</v>
      </c>
      <c r="B121" s="30">
        <f t="shared" si="11"/>
        <v>30000</v>
      </c>
      <c r="C121" s="30">
        <f t="shared" si="11"/>
        <v>30000</v>
      </c>
      <c r="D121" s="30">
        <f t="shared" si="11"/>
        <v>0</v>
      </c>
      <c r="E121" s="30">
        <v>0</v>
      </c>
      <c r="F121" s="30">
        <v>0</v>
      </c>
      <c r="G121" s="30">
        <f t="shared" si="12"/>
        <v>0</v>
      </c>
      <c r="H121" s="30">
        <v>0</v>
      </c>
      <c r="I121" s="30">
        <v>0</v>
      </c>
      <c r="J121" s="30">
        <f t="shared" si="13"/>
        <v>0</v>
      </c>
      <c r="K121" s="30">
        <v>30000</v>
      </c>
      <c r="L121" s="30">
        <v>30000</v>
      </c>
      <c r="M121" s="30">
        <f t="shared" si="14"/>
        <v>0</v>
      </c>
      <c r="N121" s="30">
        <v>0</v>
      </c>
      <c r="O121" s="30">
        <v>0</v>
      </c>
      <c r="P121" s="30">
        <f t="shared" si="15"/>
        <v>0</v>
      </c>
      <c r="Q121" s="30">
        <v>0</v>
      </c>
      <c r="R121" s="30">
        <v>0</v>
      </c>
      <c r="S121" s="30">
        <f t="shared" si="16"/>
        <v>0</v>
      </c>
      <c r="T121" s="30">
        <v>0</v>
      </c>
      <c r="U121" s="30">
        <v>0</v>
      </c>
      <c r="V121" s="30">
        <f t="shared" si="17"/>
        <v>0</v>
      </c>
      <c r="W121" s="30">
        <v>0</v>
      </c>
      <c r="X121" s="30">
        <v>0</v>
      </c>
      <c r="Y121" s="30">
        <f t="shared" si="18"/>
        <v>0</v>
      </c>
      <c r="Z121" s="30">
        <v>0</v>
      </c>
      <c r="AA121" s="30">
        <v>0</v>
      </c>
      <c r="AB121" s="30">
        <f t="shared" si="19"/>
        <v>0</v>
      </c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  <c r="GK121" s="7"/>
      <c r="GL121" s="7"/>
      <c r="GM121" s="7"/>
      <c r="GN121" s="7"/>
      <c r="GO121" s="7"/>
      <c r="GP121" s="7"/>
      <c r="GQ121" s="7"/>
      <c r="GR121" s="7"/>
      <c r="GS121" s="7"/>
      <c r="GT121" s="7"/>
      <c r="GU121" s="7"/>
      <c r="GV121" s="7"/>
      <c r="GW121" s="7"/>
      <c r="GX121" s="7"/>
      <c r="GY121" s="7"/>
      <c r="GZ121" s="7"/>
      <c r="HA121" s="7"/>
      <c r="HB121" s="7"/>
      <c r="HC121" s="7"/>
      <c r="HD121" s="7"/>
      <c r="HE121" s="7"/>
      <c r="HF121" s="7"/>
      <c r="HG121" s="7"/>
      <c r="HH121" s="7"/>
      <c r="HI121" s="7"/>
      <c r="HJ121" s="7"/>
      <c r="HK121" s="7"/>
      <c r="HL121" s="7"/>
      <c r="HM121" s="7"/>
      <c r="HN121" s="7"/>
      <c r="HO121" s="7"/>
      <c r="HP121" s="7"/>
      <c r="HQ121" s="7"/>
      <c r="HR121" s="7"/>
      <c r="HS121" s="7"/>
      <c r="HT121" s="7"/>
      <c r="HU121" s="7"/>
      <c r="HV121" s="7"/>
      <c r="HW121" s="7"/>
      <c r="HX121" s="7"/>
      <c r="HY121" s="7"/>
      <c r="HZ121" s="7"/>
      <c r="IA121" s="7"/>
      <c r="IB121" s="7"/>
      <c r="IC121" s="7"/>
      <c r="ID121" s="7"/>
      <c r="IE121" s="7"/>
      <c r="IF121" s="7"/>
      <c r="IG121" s="7"/>
      <c r="IH121" s="7"/>
      <c r="II121" s="7"/>
      <c r="IJ121" s="7"/>
      <c r="IK121" s="7"/>
      <c r="IL121" s="7"/>
      <c r="IM121" s="7"/>
      <c r="IN121" s="7"/>
      <c r="IO121" s="7"/>
    </row>
    <row r="122" spans="1:249" ht="31.5">
      <c r="A122" s="31" t="s">
        <v>122</v>
      </c>
      <c r="B122" s="30">
        <f t="shared" si="11"/>
        <v>0</v>
      </c>
      <c r="C122" s="30">
        <f t="shared" si="11"/>
        <v>35568</v>
      </c>
      <c r="D122" s="30">
        <f t="shared" si="11"/>
        <v>35568</v>
      </c>
      <c r="E122" s="30">
        <v>0</v>
      </c>
      <c r="F122" s="30">
        <v>0</v>
      </c>
      <c r="G122" s="30">
        <f t="shared" si="12"/>
        <v>0</v>
      </c>
      <c r="H122" s="30">
        <v>0</v>
      </c>
      <c r="I122" s="30">
        <v>0</v>
      </c>
      <c r="J122" s="30">
        <f t="shared" si="13"/>
        <v>0</v>
      </c>
      <c r="K122" s="30"/>
      <c r="L122" s="30">
        <v>35568</v>
      </c>
      <c r="M122" s="30">
        <f t="shared" si="14"/>
        <v>35568</v>
      </c>
      <c r="N122" s="30">
        <v>0</v>
      </c>
      <c r="O122" s="30">
        <v>0</v>
      </c>
      <c r="P122" s="30">
        <f t="shared" si="15"/>
        <v>0</v>
      </c>
      <c r="Q122" s="30">
        <v>0</v>
      </c>
      <c r="R122" s="30">
        <v>0</v>
      </c>
      <c r="S122" s="30">
        <f t="shared" si="16"/>
        <v>0</v>
      </c>
      <c r="T122" s="30">
        <v>0</v>
      </c>
      <c r="U122" s="30">
        <v>0</v>
      </c>
      <c r="V122" s="30">
        <f t="shared" si="17"/>
        <v>0</v>
      </c>
      <c r="W122" s="30">
        <v>0</v>
      </c>
      <c r="X122" s="30">
        <v>0</v>
      </c>
      <c r="Y122" s="30">
        <f t="shared" si="18"/>
        <v>0</v>
      </c>
      <c r="Z122" s="30">
        <v>0</v>
      </c>
      <c r="AA122" s="30">
        <v>0</v>
      </c>
      <c r="AB122" s="30">
        <f t="shared" si="19"/>
        <v>0</v>
      </c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  <c r="GH122" s="7"/>
      <c r="GI122" s="7"/>
      <c r="GJ122" s="7"/>
      <c r="GK122" s="7"/>
      <c r="GL122" s="7"/>
      <c r="GM122" s="7"/>
      <c r="GN122" s="7"/>
      <c r="GO122" s="7"/>
      <c r="GP122" s="7"/>
      <c r="GQ122" s="7"/>
      <c r="GR122" s="7"/>
      <c r="GS122" s="7"/>
      <c r="GT122" s="7"/>
      <c r="GU122" s="7"/>
      <c r="GV122" s="7"/>
      <c r="GW122" s="7"/>
      <c r="GX122" s="7"/>
      <c r="GY122" s="7"/>
      <c r="GZ122" s="7"/>
      <c r="HA122" s="7"/>
      <c r="HB122" s="7"/>
      <c r="HC122" s="7"/>
      <c r="HD122" s="7"/>
      <c r="HE122" s="7"/>
      <c r="HF122" s="7"/>
      <c r="HG122" s="7"/>
      <c r="HH122" s="7"/>
      <c r="HI122" s="7"/>
      <c r="HJ122" s="7"/>
      <c r="HK122" s="7"/>
      <c r="HL122" s="7"/>
      <c r="HM122" s="7"/>
      <c r="HN122" s="7"/>
      <c r="HO122" s="7"/>
      <c r="HP122" s="7"/>
      <c r="HQ122" s="7"/>
      <c r="HR122" s="7"/>
      <c r="HS122" s="7"/>
      <c r="HT122" s="7"/>
      <c r="HU122" s="7"/>
      <c r="HV122" s="7"/>
      <c r="HW122" s="7"/>
      <c r="HX122" s="7"/>
      <c r="HY122" s="7"/>
      <c r="HZ122" s="7"/>
      <c r="IA122" s="7"/>
      <c r="IB122" s="7"/>
      <c r="IC122" s="7"/>
      <c r="ID122" s="7"/>
      <c r="IE122" s="7"/>
      <c r="IF122" s="7"/>
      <c r="IG122" s="7"/>
      <c r="IH122" s="7"/>
      <c r="II122" s="7"/>
      <c r="IJ122" s="7"/>
      <c r="IK122" s="7"/>
      <c r="IL122" s="7"/>
      <c r="IM122" s="7"/>
      <c r="IN122" s="7"/>
      <c r="IO122" s="7"/>
    </row>
    <row r="123" spans="1:249" ht="31.5">
      <c r="A123" s="31" t="s">
        <v>123</v>
      </c>
      <c r="B123" s="30">
        <f t="shared" si="11"/>
        <v>0</v>
      </c>
      <c r="C123" s="30">
        <f t="shared" si="11"/>
        <v>35196</v>
      </c>
      <c r="D123" s="30">
        <f t="shared" si="11"/>
        <v>35196</v>
      </c>
      <c r="E123" s="30">
        <v>0</v>
      </c>
      <c r="F123" s="30">
        <v>0</v>
      </c>
      <c r="G123" s="30">
        <f t="shared" si="12"/>
        <v>0</v>
      </c>
      <c r="H123" s="30">
        <v>0</v>
      </c>
      <c r="I123" s="30">
        <v>0</v>
      </c>
      <c r="J123" s="30">
        <f t="shared" si="13"/>
        <v>0</v>
      </c>
      <c r="K123" s="30"/>
      <c r="L123" s="30">
        <v>35196</v>
      </c>
      <c r="M123" s="30">
        <f t="shared" si="14"/>
        <v>35196</v>
      </c>
      <c r="N123" s="30">
        <v>0</v>
      </c>
      <c r="O123" s="30">
        <v>0</v>
      </c>
      <c r="P123" s="30">
        <f t="shared" si="15"/>
        <v>0</v>
      </c>
      <c r="Q123" s="30">
        <v>0</v>
      </c>
      <c r="R123" s="30">
        <v>0</v>
      </c>
      <c r="S123" s="30">
        <f t="shared" si="16"/>
        <v>0</v>
      </c>
      <c r="T123" s="30">
        <v>0</v>
      </c>
      <c r="U123" s="30">
        <v>0</v>
      </c>
      <c r="V123" s="30">
        <f t="shared" si="17"/>
        <v>0</v>
      </c>
      <c r="W123" s="30">
        <v>0</v>
      </c>
      <c r="X123" s="30">
        <v>0</v>
      </c>
      <c r="Y123" s="30">
        <f t="shared" si="18"/>
        <v>0</v>
      </c>
      <c r="Z123" s="30">
        <v>0</v>
      </c>
      <c r="AA123" s="30">
        <v>0</v>
      </c>
      <c r="AB123" s="30">
        <f t="shared" si="19"/>
        <v>0</v>
      </c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  <c r="GK123" s="7"/>
      <c r="GL123" s="7"/>
      <c r="GM123" s="7"/>
      <c r="GN123" s="7"/>
      <c r="GO123" s="7"/>
      <c r="GP123" s="7"/>
      <c r="GQ123" s="7"/>
      <c r="GR123" s="7"/>
      <c r="GS123" s="7"/>
      <c r="GT123" s="7"/>
      <c r="GU123" s="7"/>
      <c r="GV123" s="7"/>
      <c r="GW123" s="7"/>
      <c r="GX123" s="7"/>
      <c r="GY123" s="7"/>
      <c r="GZ123" s="7"/>
      <c r="HA123" s="7"/>
      <c r="HB123" s="7"/>
      <c r="HC123" s="7"/>
      <c r="HD123" s="7"/>
      <c r="HE123" s="7"/>
      <c r="HF123" s="7"/>
      <c r="HG123" s="7"/>
      <c r="HH123" s="7"/>
      <c r="HI123" s="7"/>
      <c r="HJ123" s="7"/>
      <c r="HK123" s="7"/>
      <c r="HL123" s="7"/>
      <c r="HM123" s="7"/>
      <c r="HN123" s="7"/>
      <c r="HO123" s="7"/>
      <c r="HP123" s="7"/>
      <c r="HQ123" s="7"/>
      <c r="HR123" s="7"/>
      <c r="HS123" s="7"/>
      <c r="HT123" s="7"/>
      <c r="HU123" s="7"/>
      <c r="HV123" s="7"/>
      <c r="HW123" s="7"/>
      <c r="HX123" s="7"/>
      <c r="HY123" s="7"/>
      <c r="HZ123" s="7"/>
      <c r="IA123" s="7"/>
      <c r="IB123" s="7"/>
      <c r="IC123" s="7"/>
      <c r="ID123" s="7"/>
      <c r="IE123" s="7"/>
      <c r="IF123" s="7"/>
      <c r="IG123" s="7"/>
      <c r="IH123" s="7"/>
      <c r="II123" s="7"/>
      <c r="IJ123" s="7"/>
      <c r="IK123" s="7"/>
      <c r="IL123" s="7"/>
      <c r="IM123" s="7"/>
      <c r="IN123" s="7"/>
      <c r="IO123" s="7"/>
    </row>
    <row r="124" spans="1:249">
      <c r="A124" s="31" t="s">
        <v>124</v>
      </c>
      <c r="B124" s="30">
        <f t="shared" si="11"/>
        <v>2195</v>
      </c>
      <c r="C124" s="30">
        <f t="shared" si="11"/>
        <v>2195</v>
      </c>
      <c r="D124" s="30">
        <f t="shared" si="11"/>
        <v>0</v>
      </c>
      <c r="E124" s="30">
        <v>0</v>
      </c>
      <c r="F124" s="30">
        <v>0</v>
      </c>
      <c r="G124" s="30">
        <f t="shared" si="12"/>
        <v>0</v>
      </c>
      <c r="H124" s="30">
        <v>0</v>
      </c>
      <c r="I124" s="30">
        <v>0</v>
      </c>
      <c r="J124" s="30">
        <f t="shared" si="13"/>
        <v>0</v>
      </c>
      <c r="K124" s="30">
        <v>2195</v>
      </c>
      <c r="L124" s="30">
        <v>2195</v>
      </c>
      <c r="M124" s="30">
        <f t="shared" si="14"/>
        <v>0</v>
      </c>
      <c r="N124" s="30">
        <v>0</v>
      </c>
      <c r="O124" s="30">
        <v>0</v>
      </c>
      <c r="P124" s="30">
        <f t="shared" si="15"/>
        <v>0</v>
      </c>
      <c r="Q124" s="30">
        <v>0</v>
      </c>
      <c r="R124" s="30">
        <v>0</v>
      </c>
      <c r="S124" s="30">
        <f t="shared" si="16"/>
        <v>0</v>
      </c>
      <c r="T124" s="30">
        <v>0</v>
      </c>
      <c r="U124" s="30">
        <v>0</v>
      </c>
      <c r="V124" s="30">
        <f t="shared" si="17"/>
        <v>0</v>
      </c>
      <c r="W124" s="30">
        <v>0</v>
      </c>
      <c r="X124" s="30">
        <v>0</v>
      </c>
      <c r="Y124" s="30">
        <f t="shared" si="18"/>
        <v>0</v>
      </c>
      <c r="Z124" s="30">
        <v>0</v>
      </c>
      <c r="AA124" s="30">
        <v>0</v>
      </c>
      <c r="AB124" s="30">
        <f t="shared" si="19"/>
        <v>0</v>
      </c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  <c r="GH124" s="7"/>
      <c r="GI124" s="7"/>
      <c r="GJ124" s="7"/>
      <c r="GK124" s="7"/>
      <c r="GL124" s="7"/>
      <c r="GM124" s="7"/>
      <c r="GN124" s="7"/>
      <c r="GO124" s="7"/>
      <c r="GP124" s="7"/>
      <c r="GQ124" s="7"/>
      <c r="GR124" s="7"/>
      <c r="GS124" s="7"/>
      <c r="GT124" s="7"/>
      <c r="GU124" s="7"/>
      <c r="GV124" s="7"/>
      <c r="GW124" s="7"/>
      <c r="GX124" s="7"/>
      <c r="GY124" s="7"/>
      <c r="GZ124" s="7"/>
      <c r="HA124" s="7"/>
      <c r="HB124" s="7"/>
      <c r="HC124" s="7"/>
      <c r="HD124" s="7"/>
      <c r="HE124" s="7"/>
      <c r="HF124" s="7"/>
      <c r="HG124" s="7"/>
      <c r="HH124" s="7"/>
      <c r="HI124" s="7"/>
      <c r="HJ124" s="7"/>
      <c r="HK124" s="7"/>
      <c r="HL124" s="7"/>
      <c r="HM124" s="7"/>
      <c r="HN124" s="7"/>
      <c r="HO124" s="7"/>
      <c r="HP124" s="7"/>
      <c r="HQ124" s="7"/>
      <c r="HR124" s="7"/>
      <c r="HS124" s="7"/>
      <c r="HT124" s="7"/>
      <c r="HU124" s="7"/>
      <c r="HV124" s="7"/>
      <c r="HW124" s="7"/>
      <c r="HX124" s="7"/>
      <c r="HY124" s="7"/>
      <c r="HZ124" s="7"/>
      <c r="IA124" s="7"/>
      <c r="IB124" s="7"/>
      <c r="IC124" s="7"/>
      <c r="ID124" s="7"/>
      <c r="IE124" s="7"/>
      <c r="IF124" s="7"/>
      <c r="IG124" s="7"/>
      <c r="IH124" s="7"/>
      <c r="II124" s="7"/>
      <c r="IJ124" s="7"/>
      <c r="IK124" s="7"/>
      <c r="IL124" s="7"/>
      <c r="IM124" s="7"/>
      <c r="IN124" s="7"/>
      <c r="IO124" s="7"/>
    </row>
    <row r="125" spans="1:249">
      <c r="A125" s="38" t="s">
        <v>125</v>
      </c>
      <c r="B125" s="30">
        <f t="shared" si="11"/>
        <v>3780</v>
      </c>
      <c r="C125" s="30">
        <f t="shared" si="11"/>
        <v>3780</v>
      </c>
      <c r="D125" s="30">
        <f t="shared" si="11"/>
        <v>0</v>
      </c>
      <c r="E125" s="30">
        <v>0</v>
      </c>
      <c r="F125" s="30">
        <v>0</v>
      </c>
      <c r="G125" s="30">
        <f t="shared" si="12"/>
        <v>0</v>
      </c>
      <c r="H125" s="30">
        <v>0</v>
      </c>
      <c r="I125" s="30">
        <v>0</v>
      </c>
      <c r="J125" s="30">
        <f t="shared" si="13"/>
        <v>0</v>
      </c>
      <c r="K125" s="30">
        <v>3780</v>
      </c>
      <c r="L125" s="30">
        <v>3780</v>
      </c>
      <c r="M125" s="30">
        <f t="shared" si="14"/>
        <v>0</v>
      </c>
      <c r="N125" s="30">
        <v>0</v>
      </c>
      <c r="O125" s="30">
        <v>0</v>
      </c>
      <c r="P125" s="30">
        <f t="shared" si="15"/>
        <v>0</v>
      </c>
      <c r="Q125" s="30">
        <v>0</v>
      </c>
      <c r="R125" s="30">
        <v>0</v>
      </c>
      <c r="S125" s="30">
        <f t="shared" si="16"/>
        <v>0</v>
      </c>
      <c r="T125" s="30">
        <v>0</v>
      </c>
      <c r="U125" s="30">
        <v>0</v>
      </c>
      <c r="V125" s="30">
        <f t="shared" si="17"/>
        <v>0</v>
      </c>
      <c r="W125" s="30">
        <v>0</v>
      </c>
      <c r="X125" s="30">
        <v>0</v>
      </c>
      <c r="Y125" s="30">
        <f t="shared" si="18"/>
        <v>0</v>
      </c>
      <c r="Z125" s="30">
        <v>0</v>
      </c>
      <c r="AA125" s="30">
        <v>0</v>
      </c>
      <c r="AB125" s="30">
        <f t="shared" si="19"/>
        <v>0</v>
      </c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  <c r="GK125" s="7"/>
      <c r="GL125" s="7"/>
      <c r="GM125" s="7"/>
      <c r="GN125" s="7"/>
      <c r="GO125" s="7"/>
      <c r="GP125" s="7"/>
      <c r="GQ125" s="7"/>
      <c r="GR125" s="7"/>
      <c r="GS125" s="7"/>
      <c r="GT125" s="7"/>
      <c r="GU125" s="7"/>
      <c r="GV125" s="7"/>
      <c r="GW125" s="7"/>
      <c r="GX125" s="7"/>
      <c r="GY125" s="7"/>
      <c r="GZ125" s="7"/>
      <c r="HA125" s="7"/>
      <c r="HB125" s="7"/>
      <c r="HC125" s="7"/>
      <c r="HD125" s="7"/>
      <c r="HE125" s="7"/>
      <c r="HF125" s="7"/>
      <c r="HG125" s="7"/>
      <c r="HH125" s="7"/>
      <c r="HI125" s="7"/>
      <c r="HJ125" s="7"/>
      <c r="HK125" s="7"/>
      <c r="HL125" s="7"/>
      <c r="HM125" s="7"/>
      <c r="HN125" s="7"/>
      <c r="HO125" s="7"/>
      <c r="HP125" s="7"/>
      <c r="HQ125" s="7"/>
      <c r="HR125" s="7"/>
      <c r="HS125" s="7"/>
      <c r="HT125" s="7"/>
      <c r="HU125" s="7"/>
      <c r="HV125" s="7"/>
      <c r="HW125" s="7"/>
      <c r="HX125" s="7"/>
      <c r="HY125" s="7"/>
      <c r="HZ125" s="7"/>
      <c r="IA125" s="7"/>
      <c r="IB125" s="7"/>
      <c r="IC125" s="7"/>
      <c r="ID125" s="7"/>
      <c r="IE125" s="7"/>
      <c r="IF125" s="7"/>
      <c r="IG125" s="7"/>
      <c r="IH125" s="7"/>
      <c r="II125" s="7"/>
      <c r="IJ125" s="7"/>
      <c r="IK125" s="7"/>
      <c r="IL125" s="7"/>
      <c r="IM125" s="7"/>
      <c r="IN125" s="7"/>
      <c r="IO125" s="7"/>
    </row>
    <row r="126" spans="1:249">
      <c r="A126" s="38" t="s">
        <v>126</v>
      </c>
      <c r="B126" s="30">
        <f t="shared" si="11"/>
        <v>20000</v>
      </c>
      <c r="C126" s="30">
        <f t="shared" si="11"/>
        <v>20000</v>
      </c>
      <c r="D126" s="30">
        <f t="shared" si="11"/>
        <v>0</v>
      </c>
      <c r="E126" s="30">
        <v>0</v>
      </c>
      <c r="F126" s="30">
        <v>0</v>
      </c>
      <c r="G126" s="30">
        <f t="shared" si="12"/>
        <v>0</v>
      </c>
      <c r="H126" s="30">
        <v>0</v>
      </c>
      <c r="I126" s="30">
        <v>0</v>
      </c>
      <c r="J126" s="30">
        <f t="shared" si="13"/>
        <v>0</v>
      </c>
      <c r="K126" s="30">
        <v>20000</v>
      </c>
      <c r="L126" s="30">
        <v>20000</v>
      </c>
      <c r="M126" s="30">
        <f t="shared" si="14"/>
        <v>0</v>
      </c>
      <c r="N126" s="30">
        <v>0</v>
      </c>
      <c r="O126" s="30">
        <v>0</v>
      </c>
      <c r="P126" s="30">
        <f t="shared" si="15"/>
        <v>0</v>
      </c>
      <c r="Q126" s="30">
        <v>0</v>
      </c>
      <c r="R126" s="30">
        <v>0</v>
      </c>
      <c r="S126" s="30">
        <f t="shared" si="16"/>
        <v>0</v>
      </c>
      <c r="T126" s="30">
        <v>0</v>
      </c>
      <c r="U126" s="30">
        <v>0</v>
      </c>
      <c r="V126" s="30">
        <f t="shared" si="17"/>
        <v>0</v>
      </c>
      <c r="W126" s="30">
        <v>0</v>
      </c>
      <c r="X126" s="30">
        <v>0</v>
      </c>
      <c r="Y126" s="30">
        <f t="shared" si="18"/>
        <v>0</v>
      </c>
      <c r="Z126" s="30">
        <v>0</v>
      </c>
      <c r="AA126" s="30">
        <v>0</v>
      </c>
      <c r="AB126" s="30">
        <f t="shared" si="19"/>
        <v>0</v>
      </c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  <c r="GK126" s="7"/>
      <c r="GL126" s="7"/>
      <c r="GM126" s="7"/>
      <c r="GN126" s="7"/>
      <c r="GO126" s="7"/>
      <c r="GP126" s="7"/>
      <c r="GQ126" s="7"/>
      <c r="GR126" s="7"/>
      <c r="GS126" s="7"/>
      <c r="GT126" s="7"/>
      <c r="GU126" s="7"/>
      <c r="GV126" s="7"/>
      <c r="GW126" s="7"/>
      <c r="GX126" s="7"/>
      <c r="GY126" s="7"/>
      <c r="GZ126" s="7"/>
      <c r="HA126" s="7"/>
      <c r="HB126" s="7"/>
      <c r="HC126" s="7"/>
      <c r="HD126" s="7"/>
      <c r="HE126" s="7"/>
      <c r="HF126" s="7"/>
      <c r="HG126" s="7"/>
      <c r="HH126" s="7"/>
      <c r="HI126" s="7"/>
      <c r="HJ126" s="7"/>
      <c r="HK126" s="7"/>
      <c r="HL126" s="7"/>
      <c r="HM126" s="7"/>
      <c r="HN126" s="7"/>
      <c r="HO126" s="7"/>
      <c r="HP126" s="7"/>
      <c r="HQ126" s="7"/>
      <c r="HR126" s="7"/>
      <c r="HS126" s="7"/>
      <c r="HT126" s="7"/>
      <c r="HU126" s="7"/>
      <c r="HV126" s="7"/>
      <c r="HW126" s="7"/>
      <c r="HX126" s="7"/>
      <c r="HY126" s="7"/>
      <c r="HZ126" s="7"/>
      <c r="IA126" s="7"/>
      <c r="IB126" s="7"/>
      <c r="IC126" s="7"/>
      <c r="ID126" s="7"/>
      <c r="IE126" s="7"/>
      <c r="IF126" s="7"/>
      <c r="IG126" s="7"/>
      <c r="IH126" s="7"/>
      <c r="II126" s="7"/>
      <c r="IJ126" s="7"/>
      <c r="IK126" s="7"/>
      <c r="IL126" s="7"/>
      <c r="IM126" s="7"/>
    </row>
    <row r="127" spans="1:249">
      <c r="A127" s="23" t="s">
        <v>127</v>
      </c>
      <c r="B127" s="24">
        <f t="shared" si="11"/>
        <v>25500</v>
      </c>
      <c r="C127" s="24">
        <f t="shared" si="11"/>
        <v>25500</v>
      </c>
      <c r="D127" s="24">
        <f t="shared" si="11"/>
        <v>0</v>
      </c>
      <c r="E127" s="24">
        <f>SUM(E128:E128)</f>
        <v>0</v>
      </c>
      <c r="F127" s="24">
        <f>SUM(F128:F128)</f>
        <v>0</v>
      </c>
      <c r="G127" s="24">
        <f t="shared" si="12"/>
        <v>0</v>
      </c>
      <c r="H127" s="24">
        <f>SUM(H128:H128)</f>
        <v>0</v>
      </c>
      <c r="I127" s="24">
        <f>SUM(I128:I128)</f>
        <v>0</v>
      </c>
      <c r="J127" s="24">
        <f t="shared" si="13"/>
        <v>0</v>
      </c>
      <c r="K127" s="24">
        <f>SUM(K128:K128)</f>
        <v>25500</v>
      </c>
      <c r="L127" s="24">
        <f>SUM(L128:L128)</f>
        <v>25500</v>
      </c>
      <c r="M127" s="24">
        <f t="shared" si="14"/>
        <v>0</v>
      </c>
      <c r="N127" s="24">
        <f>SUM(N128:N128)</f>
        <v>0</v>
      </c>
      <c r="O127" s="24">
        <f>SUM(O128:O128)</f>
        <v>0</v>
      </c>
      <c r="P127" s="24">
        <f t="shared" si="15"/>
        <v>0</v>
      </c>
      <c r="Q127" s="24">
        <f>SUM(Q128:Q128)</f>
        <v>0</v>
      </c>
      <c r="R127" s="24">
        <f>SUM(R128:R128)</f>
        <v>0</v>
      </c>
      <c r="S127" s="24">
        <f t="shared" si="16"/>
        <v>0</v>
      </c>
      <c r="T127" s="24">
        <f>SUM(T128:T128)</f>
        <v>0</v>
      </c>
      <c r="U127" s="24">
        <f>SUM(U128:U128)</f>
        <v>0</v>
      </c>
      <c r="V127" s="24">
        <f t="shared" si="17"/>
        <v>0</v>
      </c>
      <c r="W127" s="24">
        <f>SUM(W128:W128)</f>
        <v>0</v>
      </c>
      <c r="X127" s="24">
        <f>SUM(X128:X128)</f>
        <v>0</v>
      </c>
      <c r="Y127" s="24">
        <f t="shared" si="18"/>
        <v>0</v>
      </c>
      <c r="Z127" s="24">
        <f>SUM(Z128:Z128)</f>
        <v>0</v>
      </c>
      <c r="AA127" s="24">
        <f>SUM(AA128:AA128)</f>
        <v>0</v>
      </c>
      <c r="AB127" s="24">
        <f t="shared" si="19"/>
        <v>0</v>
      </c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  <c r="GK127" s="7"/>
      <c r="GL127" s="7"/>
      <c r="GM127" s="7"/>
      <c r="GN127" s="7"/>
      <c r="GO127" s="7"/>
      <c r="GP127" s="7"/>
      <c r="GQ127" s="7"/>
      <c r="GR127" s="7"/>
      <c r="GS127" s="7"/>
      <c r="GT127" s="7"/>
      <c r="GU127" s="7"/>
      <c r="GV127" s="7"/>
      <c r="GW127" s="7"/>
      <c r="GX127" s="7"/>
      <c r="GY127" s="7"/>
      <c r="GZ127" s="7"/>
      <c r="HA127" s="7"/>
      <c r="HB127" s="7"/>
      <c r="HC127" s="7"/>
      <c r="HD127" s="7"/>
      <c r="HE127" s="7"/>
      <c r="HF127" s="7"/>
      <c r="HG127" s="7"/>
      <c r="HH127" s="7"/>
      <c r="HI127" s="7"/>
      <c r="HJ127" s="7"/>
      <c r="HK127" s="7"/>
      <c r="HL127" s="7"/>
      <c r="HM127" s="7"/>
      <c r="HN127" s="7"/>
      <c r="HO127" s="7"/>
      <c r="HP127" s="7"/>
      <c r="HQ127" s="7"/>
      <c r="HR127" s="7"/>
      <c r="HS127" s="7"/>
      <c r="HT127" s="7"/>
      <c r="HU127" s="7"/>
      <c r="HV127" s="7"/>
      <c r="HW127" s="7"/>
      <c r="HX127" s="7"/>
      <c r="HY127" s="7"/>
      <c r="HZ127" s="7"/>
      <c r="IA127" s="7"/>
      <c r="IB127" s="7"/>
      <c r="IC127" s="7"/>
      <c r="ID127" s="7"/>
      <c r="IE127" s="7"/>
      <c r="IF127" s="7"/>
      <c r="IG127" s="7"/>
      <c r="IH127" s="7"/>
      <c r="II127" s="7"/>
      <c r="IJ127" s="7"/>
      <c r="IK127" s="7"/>
      <c r="IL127" s="7"/>
      <c r="IM127" s="7"/>
      <c r="IN127" s="7"/>
      <c r="IO127" s="7"/>
    </row>
    <row r="128" spans="1:249">
      <c r="A128" s="31" t="s">
        <v>128</v>
      </c>
      <c r="B128" s="35">
        <f t="shared" si="11"/>
        <v>25500</v>
      </c>
      <c r="C128" s="35">
        <f t="shared" si="11"/>
        <v>25500</v>
      </c>
      <c r="D128" s="35">
        <f t="shared" si="11"/>
        <v>0</v>
      </c>
      <c r="E128" s="35">
        <v>0</v>
      </c>
      <c r="F128" s="35">
        <v>0</v>
      </c>
      <c r="G128" s="35">
        <f t="shared" si="12"/>
        <v>0</v>
      </c>
      <c r="H128" s="35">
        <v>0</v>
      </c>
      <c r="I128" s="35">
        <v>0</v>
      </c>
      <c r="J128" s="35">
        <f t="shared" si="13"/>
        <v>0</v>
      </c>
      <c r="K128" s="35">
        <v>25500</v>
      </c>
      <c r="L128" s="35">
        <v>25500</v>
      </c>
      <c r="M128" s="35">
        <f t="shared" si="14"/>
        <v>0</v>
      </c>
      <c r="N128" s="35">
        <v>0</v>
      </c>
      <c r="O128" s="35">
        <v>0</v>
      </c>
      <c r="P128" s="35">
        <f t="shared" si="15"/>
        <v>0</v>
      </c>
      <c r="Q128" s="35">
        <v>0</v>
      </c>
      <c r="R128" s="35">
        <v>0</v>
      </c>
      <c r="S128" s="35">
        <f t="shared" si="16"/>
        <v>0</v>
      </c>
      <c r="T128" s="35">
        <v>0</v>
      </c>
      <c r="U128" s="35">
        <v>0</v>
      </c>
      <c r="V128" s="35">
        <f t="shared" si="17"/>
        <v>0</v>
      </c>
      <c r="W128" s="35">
        <v>0</v>
      </c>
      <c r="X128" s="35">
        <v>0</v>
      </c>
      <c r="Y128" s="35">
        <f t="shared" si="18"/>
        <v>0</v>
      </c>
      <c r="Z128" s="35">
        <v>0</v>
      </c>
      <c r="AA128" s="35">
        <v>0</v>
      </c>
      <c r="AB128" s="35">
        <f t="shared" si="19"/>
        <v>0</v>
      </c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22"/>
      <c r="GB128" s="22"/>
      <c r="GC128" s="22"/>
      <c r="GD128" s="22"/>
      <c r="GE128" s="22"/>
      <c r="GF128" s="22"/>
      <c r="GG128" s="22"/>
      <c r="GH128" s="22"/>
      <c r="GI128" s="22"/>
      <c r="GJ128" s="22"/>
      <c r="GK128" s="22"/>
      <c r="GL128" s="22"/>
      <c r="GM128" s="22"/>
      <c r="GN128" s="22"/>
      <c r="GO128" s="22"/>
      <c r="GP128" s="22"/>
      <c r="GQ128" s="22"/>
      <c r="GR128" s="22"/>
      <c r="GS128" s="22"/>
      <c r="GT128" s="22"/>
      <c r="GU128" s="22"/>
      <c r="GV128" s="22"/>
      <c r="GW128" s="22"/>
      <c r="GX128" s="22"/>
      <c r="GY128" s="22"/>
      <c r="GZ128" s="22"/>
      <c r="HA128" s="22"/>
      <c r="HB128" s="22"/>
      <c r="HC128" s="22"/>
      <c r="HD128" s="22"/>
      <c r="HE128" s="22"/>
      <c r="HF128" s="22"/>
      <c r="HG128" s="22"/>
      <c r="HH128" s="22"/>
      <c r="HI128" s="22"/>
      <c r="HJ128" s="22"/>
      <c r="HK128" s="22"/>
      <c r="HL128" s="22"/>
      <c r="HM128" s="22"/>
      <c r="HN128" s="22"/>
      <c r="HO128" s="22"/>
      <c r="HP128" s="22"/>
      <c r="HQ128" s="22"/>
      <c r="HR128" s="22"/>
      <c r="HS128" s="22"/>
      <c r="HT128" s="22"/>
      <c r="HU128" s="22"/>
      <c r="HV128" s="22"/>
      <c r="HW128" s="22"/>
      <c r="HX128" s="22"/>
      <c r="HY128" s="22"/>
      <c r="HZ128" s="22"/>
      <c r="IA128" s="22"/>
      <c r="IB128" s="22"/>
      <c r="IC128" s="22"/>
      <c r="ID128" s="22"/>
      <c r="IE128" s="22"/>
      <c r="IF128" s="22"/>
      <c r="IG128" s="22"/>
      <c r="IH128" s="22"/>
      <c r="II128" s="22"/>
      <c r="IJ128" s="22"/>
      <c r="IK128" s="22"/>
      <c r="IL128" s="22"/>
      <c r="IM128" s="22"/>
      <c r="IN128" s="22"/>
      <c r="IO128" s="22"/>
    </row>
    <row r="129" spans="1:249">
      <c r="A129" s="28" t="s">
        <v>29</v>
      </c>
      <c r="B129" s="25">
        <f t="shared" si="11"/>
        <v>142439</v>
      </c>
      <c r="C129" s="25">
        <f t="shared" si="11"/>
        <v>142439</v>
      </c>
      <c r="D129" s="25">
        <f t="shared" si="11"/>
        <v>0</v>
      </c>
      <c r="E129" s="25">
        <f>SUM(E130,E135)</f>
        <v>0</v>
      </c>
      <c r="F129" s="25">
        <f>SUM(F130,F135)</f>
        <v>0</v>
      </c>
      <c r="G129" s="25">
        <f t="shared" si="12"/>
        <v>0</v>
      </c>
      <c r="H129" s="25">
        <f>SUM(H130,H135)</f>
        <v>0</v>
      </c>
      <c r="I129" s="25">
        <f>SUM(I130,I135)</f>
        <v>0</v>
      </c>
      <c r="J129" s="25">
        <f t="shared" si="13"/>
        <v>0</v>
      </c>
      <c r="K129" s="25">
        <f>SUM(K130,K135)</f>
        <v>3810</v>
      </c>
      <c r="L129" s="25">
        <f>SUM(L130,L135)</f>
        <v>3810</v>
      </c>
      <c r="M129" s="25">
        <f t="shared" si="14"/>
        <v>0</v>
      </c>
      <c r="N129" s="25">
        <f>SUM(N130,N135)</f>
        <v>0</v>
      </c>
      <c r="O129" s="25">
        <f>SUM(O130,O135)</f>
        <v>0</v>
      </c>
      <c r="P129" s="25">
        <f t="shared" si="15"/>
        <v>0</v>
      </c>
      <c r="Q129" s="25">
        <f>SUM(Q130,Q135)</f>
        <v>99355</v>
      </c>
      <c r="R129" s="25">
        <f>SUM(R130,R135)</f>
        <v>99355</v>
      </c>
      <c r="S129" s="25">
        <f t="shared" si="16"/>
        <v>0</v>
      </c>
      <c r="T129" s="25">
        <f>SUM(T130,T135)</f>
        <v>0</v>
      </c>
      <c r="U129" s="25">
        <f>SUM(U130,U135)</f>
        <v>0</v>
      </c>
      <c r="V129" s="25">
        <f t="shared" si="17"/>
        <v>0</v>
      </c>
      <c r="W129" s="25">
        <f>SUM(W130,W135)</f>
        <v>0</v>
      </c>
      <c r="X129" s="25">
        <f>SUM(X130,X135)</f>
        <v>0</v>
      </c>
      <c r="Y129" s="25">
        <f t="shared" si="18"/>
        <v>0</v>
      </c>
      <c r="Z129" s="25">
        <f>SUM(Z130,Z135)</f>
        <v>39274</v>
      </c>
      <c r="AA129" s="25">
        <f>SUM(AA130,AA135)</f>
        <v>39274</v>
      </c>
      <c r="AB129" s="25">
        <f t="shared" si="19"/>
        <v>0</v>
      </c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2"/>
      <c r="BI129" s="22"/>
      <c r="BJ129" s="22"/>
      <c r="BK129" s="22"/>
      <c r="BL129" s="22"/>
      <c r="BM129" s="22"/>
      <c r="BN129" s="22"/>
      <c r="BO129" s="22"/>
      <c r="BP129" s="22"/>
      <c r="BQ129" s="22"/>
      <c r="BR129" s="22"/>
      <c r="BS129" s="22"/>
      <c r="BT129" s="22"/>
      <c r="BU129" s="22"/>
      <c r="BV129" s="22"/>
      <c r="BW129" s="22"/>
      <c r="BX129" s="22"/>
      <c r="BY129" s="22"/>
      <c r="BZ129" s="22"/>
      <c r="CA129" s="22"/>
      <c r="CB129" s="22"/>
      <c r="CC129" s="22"/>
      <c r="CD129" s="22"/>
      <c r="CE129" s="22"/>
      <c r="CF129" s="22"/>
      <c r="CG129" s="22"/>
      <c r="CH129" s="22"/>
      <c r="CI129" s="22"/>
      <c r="CJ129" s="22"/>
      <c r="CK129" s="22"/>
      <c r="CL129" s="22"/>
      <c r="CM129" s="22"/>
      <c r="CN129" s="22"/>
      <c r="CO129" s="22"/>
      <c r="CP129" s="22"/>
      <c r="CQ129" s="22"/>
      <c r="CR129" s="22"/>
      <c r="CS129" s="22"/>
      <c r="CT129" s="22"/>
      <c r="CU129" s="22"/>
      <c r="CV129" s="22"/>
      <c r="CW129" s="22"/>
      <c r="CX129" s="22"/>
      <c r="CY129" s="22"/>
      <c r="CZ129" s="22"/>
      <c r="DA129" s="22"/>
      <c r="DB129" s="22"/>
      <c r="DC129" s="22"/>
      <c r="DD129" s="22"/>
      <c r="DE129" s="22"/>
      <c r="DF129" s="22"/>
      <c r="DG129" s="22"/>
      <c r="DH129" s="22"/>
      <c r="DI129" s="22"/>
      <c r="DJ129" s="22"/>
      <c r="DK129" s="22"/>
      <c r="DL129" s="22"/>
      <c r="DM129" s="22"/>
      <c r="DN129" s="22"/>
      <c r="DO129" s="22"/>
      <c r="DP129" s="22"/>
      <c r="DQ129" s="22"/>
      <c r="DR129" s="22"/>
      <c r="DS129" s="22"/>
      <c r="DT129" s="22"/>
      <c r="DU129" s="22"/>
      <c r="DV129" s="22"/>
      <c r="DW129" s="22"/>
      <c r="DX129" s="22"/>
      <c r="DY129" s="22"/>
      <c r="DZ129" s="22"/>
      <c r="EA129" s="22"/>
      <c r="EB129" s="22"/>
      <c r="EC129" s="22"/>
      <c r="ED129" s="22"/>
      <c r="EE129" s="22"/>
      <c r="EF129" s="22"/>
      <c r="EG129" s="22"/>
      <c r="EH129" s="22"/>
      <c r="EI129" s="22"/>
      <c r="EJ129" s="22"/>
      <c r="EK129" s="22"/>
      <c r="EL129" s="22"/>
      <c r="EM129" s="22"/>
      <c r="EN129" s="22"/>
      <c r="EO129" s="22"/>
      <c r="EP129" s="22"/>
      <c r="EQ129" s="22"/>
      <c r="ER129" s="22"/>
      <c r="ES129" s="22"/>
      <c r="ET129" s="22"/>
      <c r="EU129" s="22"/>
      <c r="EV129" s="22"/>
      <c r="EW129" s="22"/>
      <c r="EX129" s="22"/>
      <c r="EY129" s="22"/>
      <c r="EZ129" s="22"/>
      <c r="FA129" s="22"/>
      <c r="FB129" s="22"/>
      <c r="FC129" s="22"/>
      <c r="FD129" s="22"/>
      <c r="FE129" s="22"/>
      <c r="FF129" s="22"/>
      <c r="FG129" s="22"/>
      <c r="FH129" s="22"/>
      <c r="FI129" s="22"/>
      <c r="FJ129" s="22"/>
      <c r="FK129" s="22"/>
      <c r="FL129" s="22"/>
      <c r="FM129" s="22"/>
      <c r="FN129" s="22"/>
      <c r="FO129" s="22"/>
      <c r="FP129" s="22"/>
      <c r="FQ129" s="22"/>
      <c r="FR129" s="22"/>
      <c r="FS129" s="22"/>
      <c r="FT129" s="22"/>
      <c r="FU129" s="22"/>
      <c r="FV129" s="22"/>
      <c r="FW129" s="22"/>
      <c r="FX129" s="22"/>
      <c r="FY129" s="22"/>
      <c r="FZ129" s="22"/>
      <c r="GA129" s="7"/>
      <c r="GB129" s="7"/>
      <c r="GC129" s="7"/>
      <c r="GD129" s="7"/>
      <c r="GE129" s="7"/>
      <c r="GF129" s="7"/>
      <c r="GG129" s="7"/>
      <c r="GH129" s="7"/>
      <c r="GI129" s="7"/>
      <c r="GJ129" s="7"/>
      <c r="GK129" s="7"/>
      <c r="GL129" s="7"/>
      <c r="GM129" s="7"/>
      <c r="GN129" s="7"/>
      <c r="GO129" s="7"/>
      <c r="GP129" s="7"/>
      <c r="GQ129" s="7"/>
      <c r="GR129" s="7"/>
      <c r="GS129" s="7"/>
      <c r="GT129" s="7"/>
      <c r="GU129" s="7"/>
      <c r="GV129" s="7"/>
      <c r="GW129" s="7"/>
      <c r="GX129" s="7"/>
      <c r="GY129" s="7"/>
      <c r="GZ129" s="7"/>
      <c r="HA129" s="7"/>
      <c r="HB129" s="7"/>
      <c r="HC129" s="7"/>
      <c r="HD129" s="7"/>
      <c r="HE129" s="7"/>
      <c r="HF129" s="7"/>
      <c r="HG129" s="7"/>
      <c r="HH129" s="7"/>
      <c r="HI129" s="7"/>
      <c r="HJ129" s="7"/>
      <c r="HK129" s="7"/>
      <c r="HL129" s="7"/>
      <c r="HM129" s="7"/>
      <c r="HN129" s="7"/>
      <c r="HO129" s="7"/>
      <c r="HP129" s="7"/>
      <c r="HQ129" s="7"/>
      <c r="HR129" s="7"/>
      <c r="HS129" s="7"/>
      <c r="HT129" s="7"/>
      <c r="HU129" s="7"/>
      <c r="HV129" s="7"/>
      <c r="HW129" s="7"/>
      <c r="HX129" s="7"/>
      <c r="HY129" s="7"/>
      <c r="HZ129" s="7"/>
      <c r="IA129" s="7"/>
      <c r="IB129" s="7"/>
      <c r="IC129" s="7"/>
      <c r="ID129" s="7"/>
      <c r="IE129" s="7"/>
      <c r="IF129" s="7"/>
      <c r="IG129" s="7"/>
      <c r="IH129" s="7"/>
      <c r="II129" s="7"/>
      <c r="IJ129" s="7"/>
      <c r="IK129" s="7"/>
      <c r="IL129" s="7"/>
      <c r="IM129" s="7"/>
      <c r="IN129" s="7"/>
      <c r="IO129" s="7"/>
    </row>
    <row r="130" spans="1:249" ht="31.5">
      <c r="A130" s="23" t="s">
        <v>120</v>
      </c>
      <c r="B130" s="25">
        <f t="shared" si="11"/>
        <v>28039</v>
      </c>
      <c r="C130" s="25">
        <f t="shared" si="11"/>
        <v>28039</v>
      </c>
      <c r="D130" s="25">
        <f t="shared" si="11"/>
        <v>0</v>
      </c>
      <c r="E130" s="25">
        <f>SUM(E131:E134)</f>
        <v>0</v>
      </c>
      <c r="F130" s="25">
        <f>SUM(F131:F134)</f>
        <v>0</v>
      </c>
      <c r="G130" s="25">
        <f t="shared" si="12"/>
        <v>0</v>
      </c>
      <c r="H130" s="25">
        <f>SUM(H131:H134)</f>
        <v>0</v>
      </c>
      <c r="I130" s="25">
        <f>SUM(I131:I134)</f>
        <v>0</v>
      </c>
      <c r="J130" s="25">
        <f t="shared" si="13"/>
        <v>0</v>
      </c>
      <c r="K130" s="25">
        <f>SUM(K131:K134)</f>
        <v>3810</v>
      </c>
      <c r="L130" s="25">
        <f>SUM(L131:L134)</f>
        <v>3810</v>
      </c>
      <c r="M130" s="25">
        <f t="shared" si="14"/>
        <v>0</v>
      </c>
      <c r="N130" s="25">
        <f>SUM(N131:N134)</f>
        <v>0</v>
      </c>
      <c r="O130" s="25">
        <f>SUM(O131:O134)</f>
        <v>0</v>
      </c>
      <c r="P130" s="25">
        <f t="shared" si="15"/>
        <v>0</v>
      </c>
      <c r="Q130" s="25">
        <f>SUM(Q131:Q134)</f>
        <v>24229</v>
      </c>
      <c r="R130" s="25">
        <f>SUM(R131:R134)</f>
        <v>24229</v>
      </c>
      <c r="S130" s="25">
        <f t="shared" si="16"/>
        <v>0</v>
      </c>
      <c r="T130" s="25">
        <f>SUM(T131:T134)</f>
        <v>0</v>
      </c>
      <c r="U130" s="25">
        <f>SUM(U131:U134)</f>
        <v>0</v>
      </c>
      <c r="V130" s="25">
        <f t="shared" si="17"/>
        <v>0</v>
      </c>
      <c r="W130" s="25">
        <f>SUM(W131:W134)</f>
        <v>0</v>
      </c>
      <c r="X130" s="25">
        <f>SUM(X131:X134)</f>
        <v>0</v>
      </c>
      <c r="Y130" s="25">
        <f t="shared" si="18"/>
        <v>0</v>
      </c>
      <c r="Z130" s="25">
        <f>SUM(Z131:Z134)</f>
        <v>0</v>
      </c>
      <c r="AA130" s="25">
        <f>SUM(AA131:AA134)</f>
        <v>0</v>
      </c>
      <c r="AB130" s="25">
        <f t="shared" si="19"/>
        <v>0</v>
      </c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  <c r="GK130" s="7"/>
      <c r="GL130" s="7"/>
      <c r="GM130" s="7"/>
      <c r="GN130" s="7"/>
      <c r="GO130" s="7"/>
      <c r="GP130" s="7"/>
      <c r="GQ130" s="7"/>
      <c r="GR130" s="7"/>
      <c r="GS130" s="7"/>
      <c r="GT130" s="7"/>
      <c r="GU130" s="7"/>
      <c r="GV130" s="7"/>
      <c r="GW130" s="7"/>
      <c r="GX130" s="7"/>
      <c r="GY130" s="7"/>
      <c r="GZ130" s="7"/>
      <c r="HA130" s="7"/>
      <c r="HB130" s="7"/>
      <c r="HC130" s="7"/>
      <c r="HD130" s="7"/>
      <c r="HE130" s="7"/>
      <c r="HF130" s="7"/>
      <c r="HG130" s="7"/>
      <c r="HH130" s="7"/>
      <c r="HI130" s="7"/>
      <c r="HJ130" s="7"/>
      <c r="HK130" s="7"/>
      <c r="HL130" s="7"/>
      <c r="HM130" s="7"/>
      <c r="HN130" s="7"/>
      <c r="HO130" s="7"/>
      <c r="HP130" s="7"/>
      <c r="HQ130" s="7"/>
      <c r="HR130" s="7"/>
      <c r="HS130" s="7"/>
      <c r="HT130" s="7"/>
      <c r="HU130" s="7"/>
      <c r="HV130" s="7"/>
      <c r="HW130" s="7"/>
      <c r="HX130" s="7"/>
      <c r="HY130" s="7"/>
      <c r="HZ130" s="7"/>
      <c r="IA130" s="7"/>
      <c r="IB130" s="7"/>
      <c r="IC130" s="7"/>
      <c r="ID130" s="7"/>
      <c r="IE130" s="7"/>
      <c r="IF130" s="7"/>
      <c r="IG130" s="7"/>
      <c r="IH130" s="7"/>
      <c r="II130" s="7"/>
      <c r="IJ130" s="7"/>
      <c r="IK130" s="7"/>
      <c r="IL130" s="7"/>
      <c r="IM130" s="7"/>
      <c r="IN130" s="7"/>
      <c r="IO130" s="7"/>
    </row>
    <row r="131" spans="1:249" ht="31.5">
      <c r="A131" s="38" t="s">
        <v>130</v>
      </c>
      <c r="B131" s="30">
        <f t="shared" si="11"/>
        <v>2524</v>
      </c>
      <c r="C131" s="30">
        <f t="shared" si="11"/>
        <v>2524</v>
      </c>
      <c r="D131" s="30">
        <f t="shared" si="11"/>
        <v>0</v>
      </c>
      <c r="E131" s="30">
        <v>0</v>
      </c>
      <c r="F131" s="30">
        <v>0</v>
      </c>
      <c r="G131" s="30">
        <f t="shared" si="12"/>
        <v>0</v>
      </c>
      <c r="H131" s="30">
        <v>0</v>
      </c>
      <c r="I131" s="30">
        <v>0</v>
      </c>
      <c r="J131" s="30">
        <f t="shared" si="13"/>
        <v>0</v>
      </c>
      <c r="K131" s="30">
        <v>0</v>
      </c>
      <c r="L131" s="30">
        <v>0</v>
      </c>
      <c r="M131" s="30">
        <f t="shared" si="14"/>
        <v>0</v>
      </c>
      <c r="N131" s="30">
        <v>0</v>
      </c>
      <c r="O131" s="30">
        <v>0</v>
      </c>
      <c r="P131" s="30">
        <f t="shared" si="15"/>
        <v>0</v>
      </c>
      <c r="Q131" s="30">
        <v>2524</v>
      </c>
      <c r="R131" s="30">
        <v>2524</v>
      </c>
      <c r="S131" s="30">
        <f t="shared" si="16"/>
        <v>0</v>
      </c>
      <c r="T131" s="30">
        <v>0</v>
      </c>
      <c r="U131" s="30">
        <v>0</v>
      </c>
      <c r="V131" s="30">
        <f t="shared" si="17"/>
        <v>0</v>
      </c>
      <c r="W131" s="30">
        <v>0</v>
      </c>
      <c r="X131" s="30">
        <v>0</v>
      </c>
      <c r="Y131" s="30">
        <f t="shared" si="18"/>
        <v>0</v>
      </c>
      <c r="Z131" s="30">
        <v>0</v>
      </c>
      <c r="AA131" s="30">
        <v>0</v>
      </c>
      <c r="AB131" s="30">
        <f t="shared" si="19"/>
        <v>0</v>
      </c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  <c r="GK131" s="7"/>
      <c r="GL131" s="7"/>
      <c r="GM131" s="7"/>
      <c r="GN131" s="7"/>
      <c r="GO131" s="7"/>
      <c r="GP131" s="7"/>
      <c r="GQ131" s="7"/>
      <c r="GR131" s="7"/>
      <c r="GS131" s="7"/>
      <c r="GT131" s="7"/>
      <c r="GU131" s="7"/>
      <c r="GV131" s="7"/>
      <c r="GW131" s="7"/>
      <c r="GX131" s="7"/>
      <c r="GY131" s="7"/>
      <c r="GZ131" s="7"/>
      <c r="HA131" s="7"/>
      <c r="HB131" s="7"/>
      <c r="HC131" s="7"/>
      <c r="HD131" s="7"/>
      <c r="HE131" s="7"/>
      <c r="HF131" s="7"/>
      <c r="HG131" s="7"/>
      <c r="HH131" s="7"/>
      <c r="HI131" s="7"/>
      <c r="HJ131" s="7"/>
      <c r="HK131" s="7"/>
      <c r="HL131" s="7"/>
      <c r="HM131" s="7"/>
      <c r="HN131" s="7"/>
      <c r="HO131" s="7"/>
      <c r="HP131" s="7"/>
      <c r="HQ131" s="7"/>
      <c r="HR131" s="7"/>
      <c r="HS131" s="7"/>
      <c r="HT131" s="7"/>
      <c r="HU131" s="7"/>
      <c r="HV131" s="7"/>
      <c r="HW131" s="7"/>
      <c r="HX131" s="7"/>
      <c r="HY131" s="7"/>
      <c r="HZ131" s="7"/>
      <c r="IA131" s="7"/>
      <c r="IB131" s="7"/>
      <c r="IC131" s="7"/>
      <c r="ID131" s="7"/>
      <c r="IE131" s="7"/>
      <c r="IF131" s="7"/>
      <c r="IG131" s="7"/>
      <c r="IH131" s="7"/>
      <c r="II131" s="7"/>
      <c r="IJ131" s="7"/>
      <c r="IK131" s="7"/>
      <c r="IL131" s="7"/>
      <c r="IM131" s="7"/>
    </row>
    <row r="132" spans="1:249" ht="31.5">
      <c r="A132" s="31" t="s">
        <v>131</v>
      </c>
      <c r="B132" s="30">
        <f t="shared" si="11"/>
        <v>1705</v>
      </c>
      <c r="C132" s="30">
        <f t="shared" si="11"/>
        <v>1705</v>
      </c>
      <c r="D132" s="30">
        <f t="shared" si="11"/>
        <v>0</v>
      </c>
      <c r="E132" s="30">
        <v>0</v>
      </c>
      <c r="F132" s="30">
        <v>0</v>
      </c>
      <c r="G132" s="30">
        <f t="shared" si="12"/>
        <v>0</v>
      </c>
      <c r="H132" s="30">
        <v>0</v>
      </c>
      <c r="I132" s="30">
        <v>0</v>
      </c>
      <c r="J132" s="30">
        <f t="shared" si="13"/>
        <v>0</v>
      </c>
      <c r="K132" s="30">
        <v>0</v>
      </c>
      <c r="L132" s="30">
        <v>0</v>
      </c>
      <c r="M132" s="30">
        <f t="shared" si="14"/>
        <v>0</v>
      </c>
      <c r="N132" s="30">
        <v>0</v>
      </c>
      <c r="O132" s="30">
        <v>0</v>
      </c>
      <c r="P132" s="30">
        <f t="shared" si="15"/>
        <v>0</v>
      </c>
      <c r="Q132" s="30">
        <v>1705</v>
      </c>
      <c r="R132" s="30">
        <v>1705</v>
      </c>
      <c r="S132" s="30">
        <f t="shared" si="16"/>
        <v>0</v>
      </c>
      <c r="T132" s="30">
        <v>0</v>
      </c>
      <c r="U132" s="30">
        <v>0</v>
      </c>
      <c r="V132" s="30">
        <f t="shared" si="17"/>
        <v>0</v>
      </c>
      <c r="W132" s="30">
        <v>0</v>
      </c>
      <c r="X132" s="30">
        <v>0</v>
      </c>
      <c r="Y132" s="30">
        <f t="shared" si="18"/>
        <v>0</v>
      </c>
      <c r="Z132" s="30">
        <v>0</v>
      </c>
      <c r="AA132" s="30">
        <v>0</v>
      </c>
      <c r="AB132" s="30">
        <f t="shared" si="19"/>
        <v>0</v>
      </c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  <c r="GK132" s="7"/>
      <c r="GL132" s="7"/>
      <c r="GM132" s="7"/>
      <c r="GN132" s="7"/>
      <c r="GO132" s="7"/>
      <c r="GP132" s="7"/>
      <c r="GQ132" s="7"/>
      <c r="GR132" s="7"/>
      <c r="GS132" s="7"/>
      <c r="GT132" s="7"/>
      <c r="GU132" s="7"/>
      <c r="GV132" s="7"/>
      <c r="GW132" s="7"/>
      <c r="GX132" s="7"/>
      <c r="GY132" s="7"/>
      <c r="GZ132" s="7"/>
      <c r="HA132" s="7"/>
      <c r="HB132" s="7"/>
      <c r="HC132" s="7"/>
      <c r="HD132" s="7"/>
      <c r="HE132" s="7"/>
      <c r="HF132" s="7"/>
      <c r="HG132" s="7"/>
      <c r="HH132" s="7"/>
      <c r="HI132" s="7"/>
      <c r="HJ132" s="7"/>
      <c r="HK132" s="7"/>
      <c r="HL132" s="7"/>
      <c r="HM132" s="7"/>
      <c r="HN132" s="7"/>
      <c r="HO132" s="7"/>
      <c r="HP132" s="7"/>
      <c r="HQ132" s="7"/>
      <c r="HR132" s="7"/>
      <c r="HS132" s="7"/>
      <c r="HT132" s="7"/>
      <c r="HU132" s="7"/>
      <c r="HV132" s="7"/>
      <c r="HW132" s="7"/>
      <c r="HX132" s="7"/>
      <c r="HY132" s="7"/>
      <c r="HZ132" s="7"/>
      <c r="IA132" s="7"/>
      <c r="IB132" s="7"/>
      <c r="IC132" s="7"/>
      <c r="ID132" s="7"/>
      <c r="IE132" s="7"/>
      <c r="IF132" s="7"/>
      <c r="IG132" s="7"/>
      <c r="IH132" s="7"/>
      <c r="II132" s="7"/>
      <c r="IJ132" s="7"/>
      <c r="IK132" s="7"/>
      <c r="IL132" s="7"/>
      <c r="IM132" s="7"/>
      <c r="IN132" s="7"/>
      <c r="IO132" s="7"/>
    </row>
    <row r="133" spans="1:249">
      <c r="A133" s="38" t="s">
        <v>132</v>
      </c>
      <c r="B133" s="30">
        <f t="shared" si="11"/>
        <v>20000</v>
      </c>
      <c r="C133" s="30">
        <f t="shared" si="11"/>
        <v>20000</v>
      </c>
      <c r="D133" s="30">
        <f t="shared" si="11"/>
        <v>0</v>
      </c>
      <c r="E133" s="30">
        <v>0</v>
      </c>
      <c r="F133" s="30">
        <v>0</v>
      </c>
      <c r="G133" s="30">
        <f t="shared" si="12"/>
        <v>0</v>
      </c>
      <c r="H133" s="30">
        <v>0</v>
      </c>
      <c r="I133" s="30">
        <v>0</v>
      </c>
      <c r="J133" s="30">
        <f t="shared" si="13"/>
        <v>0</v>
      </c>
      <c r="K133" s="30">
        <v>0</v>
      </c>
      <c r="L133" s="30">
        <v>0</v>
      </c>
      <c r="M133" s="30">
        <f t="shared" si="14"/>
        <v>0</v>
      </c>
      <c r="N133" s="30">
        <v>0</v>
      </c>
      <c r="O133" s="30">
        <v>0</v>
      </c>
      <c r="P133" s="30">
        <f t="shared" si="15"/>
        <v>0</v>
      </c>
      <c r="Q133" s="30">
        <v>20000</v>
      </c>
      <c r="R133" s="30">
        <v>20000</v>
      </c>
      <c r="S133" s="30">
        <f t="shared" si="16"/>
        <v>0</v>
      </c>
      <c r="T133" s="30">
        <v>0</v>
      </c>
      <c r="U133" s="30">
        <v>0</v>
      </c>
      <c r="V133" s="30">
        <f t="shared" si="17"/>
        <v>0</v>
      </c>
      <c r="W133" s="30">
        <v>0</v>
      </c>
      <c r="X133" s="30">
        <v>0</v>
      </c>
      <c r="Y133" s="30">
        <f t="shared" si="18"/>
        <v>0</v>
      </c>
      <c r="Z133" s="30">
        <v>0</v>
      </c>
      <c r="AA133" s="30">
        <v>0</v>
      </c>
      <c r="AB133" s="30">
        <f t="shared" si="19"/>
        <v>0</v>
      </c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  <c r="GK133" s="7"/>
      <c r="GL133" s="7"/>
      <c r="GM133" s="7"/>
      <c r="GN133" s="7"/>
      <c r="GO133" s="7"/>
      <c r="GP133" s="7"/>
      <c r="GQ133" s="7"/>
      <c r="GR133" s="7"/>
      <c r="GS133" s="7"/>
      <c r="GT133" s="7"/>
      <c r="GU133" s="7"/>
      <c r="GV133" s="7"/>
      <c r="GW133" s="7"/>
      <c r="GX133" s="7"/>
      <c r="GY133" s="7"/>
      <c r="GZ133" s="7"/>
      <c r="HA133" s="7"/>
      <c r="HB133" s="7"/>
      <c r="HC133" s="7"/>
      <c r="HD133" s="7"/>
      <c r="HE133" s="7"/>
      <c r="HF133" s="7"/>
      <c r="HG133" s="7"/>
      <c r="HH133" s="7"/>
      <c r="HI133" s="7"/>
      <c r="HJ133" s="7"/>
      <c r="HK133" s="7"/>
      <c r="HL133" s="7"/>
      <c r="HM133" s="7"/>
      <c r="HN133" s="7"/>
      <c r="HO133" s="7"/>
      <c r="HP133" s="7"/>
      <c r="HQ133" s="7"/>
      <c r="HR133" s="7"/>
      <c r="HS133" s="7"/>
      <c r="HT133" s="7"/>
      <c r="HU133" s="7"/>
      <c r="HV133" s="7"/>
      <c r="HW133" s="7"/>
      <c r="HX133" s="7"/>
      <c r="HY133" s="7"/>
      <c r="HZ133" s="7"/>
      <c r="IA133" s="7"/>
      <c r="IB133" s="7"/>
      <c r="IC133" s="7"/>
      <c r="ID133" s="7"/>
      <c r="IE133" s="7"/>
      <c r="IF133" s="7"/>
      <c r="IG133" s="7"/>
      <c r="IH133" s="7"/>
      <c r="II133" s="7"/>
      <c r="IJ133" s="7"/>
      <c r="IK133" s="7"/>
      <c r="IL133" s="7"/>
      <c r="IM133" s="7"/>
      <c r="IN133" s="7"/>
      <c r="IO133" s="7"/>
    </row>
    <row r="134" spans="1:249" ht="31.5">
      <c r="A134" s="38" t="s">
        <v>133</v>
      </c>
      <c r="B134" s="30">
        <f t="shared" si="11"/>
        <v>3810</v>
      </c>
      <c r="C134" s="30">
        <f t="shared" si="11"/>
        <v>3810</v>
      </c>
      <c r="D134" s="30">
        <f t="shared" si="11"/>
        <v>0</v>
      </c>
      <c r="E134" s="30">
        <v>0</v>
      </c>
      <c r="F134" s="30">
        <v>0</v>
      </c>
      <c r="G134" s="30">
        <f t="shared" si="12"/>
        <v>0</v>
      </c>
      <c r="H134" s="30">
        <v>0</v>
      </c>
      <c r="I134" s="30">
        <v>0</v>
      </c>
      <c r="J134" s="30">
        <f t="shared" si="13"/>
        <v>0</v>
      </c>
      <c r="K134" s="30">
        <v>3810</v>
      </c>
      <c r="L134" s="30">
        <v>3810</v>
      </c>
      <c r="M134" s="30">
        <f t="shared" si="14"/>
        <v>0</v>
      </c>
      <c r="N134" s="30">
        <v>0</v>
      </c>
      <c r="O134" s="30">
        <v>0</v>
      </c>
      <c r="P134" s="30">
        <f t="shared" si="15"/>
        <v>0</v>
      </c>
      <c r="Q134" s="30">
        <v>0</v>
      </c>
      <c r="R134" s="30">
        <v>0</v>
      </c>
      <c r="S134" s="30">
        <f t="shared" si="16"/>
        <v>0</v>
      </c>
      <c r="T134" s="30">
        <v>0</v>
      </c>
      <c r="U134" s="30">
        <v>0</v>
      </c>
      <c r="V134" s="30">
        <f t="shared" si="17"/>
        <v>0</v>
      </c>
      <c r="W134" s="30">
        <v>0</v>
      </c>
      <c r="X134" s="30">
        <v>0</v>
      </c>
      <c r="Y134" s="30">
        <f t="shared" si="18"/>
        <v>0</v>
      </c>
      <c r="Z134" s="30">
        <v>0</v>
      </c>
      <c r="AA134" s="30">
        <v>0</v>
      </c>
      <c r="AB134" s="30">
        <f t="shared" si="19"/>
        <v>0</v>
      </c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  <c r="GH134" s="7"/>
      <c r="GI134" s="7"/>
      <c r="GJ134" s="7"/>
      <c r="GK134" s="7"/>
      <c r="GL134" s="7"/>
      <c r="GM134" s="7"/>
      <c r="GN134" s="7"/>
      <c r="GO134" s="7"/>
      <c r="GP134" s="7"/>
      <c r="GQ134" s="7"/>
      <c r="GR134" s="7"/>
      <c r="GS134" s="7"/>
      <c r="GT134" s="7"/>
      <c r="GU134" s="7"/>
      <c r="GV134" s="7"/>
      <c r="GW134" s="7"/>
      <c r="GX134" s="7"/>
      <c r="GY134" s="7"/>
      <c r="GZ134" s="7"/>
      <c r="HA134" s="7"/>
      <c r="HB134" s="7"/>
      <c r="HC134" s="7"/>
      <c r="HD134" s="7"/>
      <c r="HE134" s="7"/>
      <c r="HF134" s="7"/>
      <c r="HG134" s="7"/>
      <c r="HH134" s="7"/>
      <c r="HI134" s="7"/>
      <c r="HJ134" s="7"/>
      <c r="HK134" s="7"/>
      <c r="HL134" s="7"/>
      <c r="HM134" s="7"/>
      <c r="HN134" s="7"/>
      <c r="HO134" s="7"/>
      <c r="HP134" s="7"/>
      <c r="HQ134" s="7"/>
      <c r="HR134" s="7"/>
      <c r="HS134" s="7"/>
      <c r="HT134" s="7"/>
      <c r="HU134" s="7"/>
      <c r="HV134" s="7"/>
      <c r="HW134" s="7"/>
      <c r="HX134" s="7"/>
      <c r="HY134" s="7"/>
      <c r="HZ134" s="7"/>
      <c r="IA134" s="7"/>
      <c r="IB134" s="7"/>
      <c r="IC134" s="7"/>
      <c r="ID134" s="7"/>
      <c r="IE134" s="7"/>
      <c r="IF134" s="7"/>
      <c r="IG134" s="7"/>
      <c r="IH134" s="7"/>
      <c r="II134" s="7"/>
      <c r="IJ134" s="7"/>
      <c r="IK134" s="7"/>
      <c r="IL134" s="7"/>
      <c r="IM134" s="7"/>
    </row>
    <row r="135" spans="1:249">
      <c r="A135" s="23" t="s">
        <v>127</v>
      </c>
      <c r="B135" s="24">
        <f t="shared" si="11"/>
        <v>114400</v>
      </c>
      <c r="C135" s="24">
        <f t="shared" si="11"/>
        <v>114400</v>
      </c>
      <c r="D135" s="24">
        <f t="shared" si="11"/>
        <v>0</v>
      </c>
      <c r="E135" s="24">
        <f>SUM(E136:E137)</f>
        <v>0</v>
      </c>
      <c r="F135" s="24">
        <f>SUM(F136:F137)</f>
        <v>0</v>
      </c>
      <c r="G135" s="24">
        <f t="shared" si="12"/>
        <v>0</v>
      </c>
      <c r="H135" s="24">
        <f>SUM(H136:H137)</f>
        <v>0</v>
      </c>
      <c r="I135" s="24">
        <f>SUM(I136:I137)</f>
        <v>0</v>
      </c>
      <c r="J135" s="24">
        <f t="shared" si="13"/>
        <v>0</v>
      </c>
      <c r="K135" s="24">
        <f>SUM(K136:K137)</f>
        <v>0</v>
      </c>
      <c r="L135" s="24">
        <f>SUM(L136:L137)</f>
        <v>0</v>
      </c>
      <c r="M135" s="24">
        <f t="shared" si="14"/>
        <v>0</v>
      </c>
      <c r="N135" s="24">
        <f>SUM(N136:N137)</f>
        <v>0</v>
      </c>
      <c r="O135" s="24">
        <f>SUM(O136:O137)</f>
        <v>0</v>
      </c>
      <c r="P135" s="24">
        <f t="shared" si="15"/>
        <v>0</v>
      </c>
      <c r="Q135" s="24">
        <f>SUM(Q136:Q137)</f>
        <v>75126</v>
      </c>
      <c r="R135" s="24">
        <f>SUM(R136:R137)</f>
        <v>75126</v>
      </c>
      <c r="S135" s="24">
        <f t="shared" si="16"/>
        <v>0</v>
      </c>
      <c r="T135" s="24">
        <f>SUM(T136:T137)</f>
        <v>0</v>
      </c>
      <c r="U135" s="24">
        <f>SUM(U136:U137)</f>
        <v>0</v>
      </c>
      <c r="V135" s="24">
        <f t="shared" si="17"/>
        <v>0</v>
      </c>
      <c r="W135" s="24">
        <f>SUM(W136:W137)</f>
        <v>0</v>
      </c>
      <c r="X135" s="24">
        <f>SUM(X136:X137)</f>
        <v>0</v>
      </c>
      <c r="Y135" s="24">
        <f t="shared" si="18"/>
        <v>0</v>
      </c>
      <c r="Z135" s="24">
        <f>SUM(Z136:Z137)</f>
        <v>39274</v>
      </c>
      <c r="AA135" s="24">
        <f>SUM(AA136:AA137)</f>
        <v>39274</v>
      </c>
      <c r="AB135" s="24">
        <f t="shared" si="19"/>
        <v>0</v>
      </c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2"/>
      <c r="BO135" s="22"/>
      <c r="BP135" s="22"/>
      <c r="BQ135" s="22"/>
      <c r="BR135" s="22"/>
      <c r="BS135" s="22"/>
      <c r="BT135" s="22"/>
      <c r="BU135" s="22"/>
      <c r="BV135" s="22"/>
      <c r="BW135" s="22"/>
      <c r="BX135" s="22"/>
      <c r="BY135" s="22"/>
      <c r="BZ135" s="22"/>
      <c r="CA135" s="22"/>
      <c r="CB135" s="22"/>
      <c r="CC135" s="22"/>
      <c r="CD135" s="22"/>
      <c r="CE135" s="22"/>
      <c r="CF135" s="22"/>
      <c r="CG135" s="22"/>
      <c r="CH135" s="22"/>
      <c r="CI135" s="22"/>
      <c r="CJ135" s="22"/>
      <c r="CK135" s="22"/>
      <c r="CL135" s="22"/>
      <c r="CM135" s="22"/>
      <c r="CN135" s="22"/>
      <c r="CO135" s="22"/>
      <c r="CP135" s="22"/>
      <c r="CQ135" s="22"/>
      <c r="CR135" s="22"/>
      <c r="CS135" s="22"/>
      <c r="CT135" s="22"/>
      <c r="CU135" s="22"/>
      <c r="CV135" s="22"/>
      <c r="CW135" s="22"/>
      <c r="CX135" s="22"/>
      <c r="CY135" s="22"/>
      <c r="CZ135" s="22"/>
      <c r="DA135" s="22"/>
      <c r="DB135" s="22"/>
      <c r="DC135" s="22"/>
      <c r="DD135" s="22"/>
      <c r="DE135" s="22"/>
      <c r="DF135" s="22"/>
      <c r="DG135" s="22"/>
      <c r="DH135" s="22"/>
      <c r="DI135" s="22"/>
      <c r="DJ135" s="22"/>
      <c r="DK135" s="22"/>
      <c r="DL135" s="22"/>
      <c r="DM135" s="22"/>
      <c r="DN135" s="22"/>
      <c r="DO135" s="22"/>
      <c r="DP135" s="22"/>
      <c r="DQ135" s="22"/>
      <c r="DR135" s="22"/>
      <c r="DS135" s="22"/>
      <c r="DT135" s="22"/>
      <c r="DU135" s="22"/>
      <c r="DV135" s="22"/>
      <c r="DW135" s="22"/>
      <c r="DX135" s="22"/>
      <c r="DY135" s="22"/>
      <c r="DZ135" s="22"/>
      <c r="EA135" s="22"/>
      <c r="EB135" s="22"/>
      <c r="EC135" s="22"/>
      <c r="ED135" s="22"/>
      <c r="EE135" s="22"/>
      <c r="EF135" s="22"/>
      <c r="EG135" s="22"/>
      <c r="EH135" s="22"/>
      <c r="EI135" s="22"/>
      <c r="EJ135" s="22"/>
      <c r="EK135" s="22"/>
      <c r="EL135" s="22"/>
      <c r="EM135" s="22"/>
      <c r="EN135" s="22"/>
      <c r="EO135" s="22"/>
      <c r="EP135" s="22"/>
      <c r="EQ135" s="22"/>
      <c r="ER135" s="22"/>
      <c r="ES135" s="22"/>
      <c r="ET135" s="22"/>
      <c r="EU135" s="22"/>
      <c r="EV135" s="22"/>
      <c r="EW135" s="22"/>
      <c r="EX135" s="22"/>
      <c r="EY135" s="22"/>
      <c r="EZ135" s="22"/>
      <c r="FA135" s="22"/>
      <c r="FB135" s="22"/>
      <c r="FC135" s="22"/>
      <c r="FD135" s="22"/>
      <c r="FE135" s="22"/>
      <c r="FF135" s="22"/>
      <c r="FG135" s="22"/>
      <c r="FH135" s="22"/>
      <c r="FI135" s="22"/>
      <c r="FJ135" s="22"/>
      <c r="FK135" s="22"/>
      <c r="FL135" s="22"/>
      <c r="FM135" s="22"/>
      <c r="FN135" s="22"/>
      <c r="FO135" s="22"/>
      <c r="FP135" s="22"/>
      <c r="FQ135" s="22"/>
      <c r="FR135" s="22"/>
      <c r="FS135" s="22"/>
      <c r="FT135" s="22"/>
      <c r="FU135" s="22"/>
      <c r="FV135" s="22"/>
      <c r="FW135" s="22"/>
      <c r="FX135" s="22"/>
      <c r="FY135" s="22"/>
      <c r="FZ135" s="22"/>
      <c r="GA135" s="7"/>
      <c r="GB135" s="7"/>
      <c r="GC135" s="7"/>
      <c r="GD135" s="7"/>
      <c r="GE135" s="7"/>
      <c r="GF135" s="7"/>
      <c r="GG135" s="7"/>
      <c r="GH135" s="7"/>
      <c r="GI135" s="7"/>
      <c r="GJ135" s="7"/>
      <c r="GK135" s="7"/>
      <c r="GL135" s="7"/>
      <c r="GM135" s="7"/>
      <c r="GN135" s="7"/>
      <c r="GO135" s="7"/>
      <c r="GP135" s="7"/>
      <c r="GQ135" s="7"/>
      <c r="GR135" s="7"/>
      <c r="GS135" s="7"/>
      <c r="GT135" s="7"/>
      <c r="GU135" s="7"/>
      <c r="GV135" s="7"/>
      <c r="GW135" s="7"/>
      <c r="GX135" s="7"/>
      <c r="GY135" s="7"/>
      <c r="GZ135" s="7"/>
      <c r="HA135" s="7"/>
      <c r="HB135" s="7"/>
      <c r="HC135" s="7"/>
      <c r="HD135" s="7"/>
      <c r="HE135" s="7"/>
      <c r="HF135" s="7"/>
      <c r="HG135" s="7"/>
      <c r="HH135" s="7"/>
      <c r="HI135" s="7"/>
      <c r="HJ135" s="7"/>
      <c r="HK135" s="7"/>
      <c r="HL135" s="7"/>
      <c r="HM135" s="7"/>
      <c r="HN135" s="7"/>
      <c r="HO135" s="7"/>
      <c r="HP135" s="7"/>
      <c r="HQ135" s="7"/>
      <c r="HR135" s="7"/>
      <c r="HS135" s="7"/>
      <c r="HT135" s="7"/>
      <c r="HU135" s="7"/>
      <c r="HV135" s="7"/>
      <c r="HW135" s="7"/>
      <c r="HX135" s="7"/>
      <c r="HY135" s="7"/>
      <c r="HZ135" s="7"/>
      <c r="IA135" s="7"/>
      <c r="IB135" s="7"/>
      <c r="IC135" s="7"/>
      <c r="ID135" s="7"/>
      <c r="IE135" s="7"/>
      <c r="IF135" s="7"/>
      <c r="IG135" s="7"/>
      <c r="IH135" s="7"/>
      <c r="II135" s="7"/>
      <c r="IJ135" s="7"/>
      <c r="IK135" s="7"/>
      <c r="IL135" s="7"/>
      <c r="IM135" s="7"/>
      <c r="IN135" s="7"/>
      <c r="IO135" s="7"/>
    </row>
    <row r="136" spans="1:249" ht="31.5">
      <c r="A136" s="32" t="s">
        <v>134</v>
      </c>
      <c r="B136" s="30">
        <f t="shared" si="11"/>
        <v>59400</v>
      </c>
      <c r="C136" s="30">
        <f t="shared" si="11"/>
        <v>59400</v>
      </c>
      <c r="D136" s="30">
        <f t="shared" si="11"/>
        <v>0</v>
      </c>
      <c r="E136" s="30">
        <v>0</v>
      </c>
      <c r="F136" s="30">
        <v>0</v>
      </c>
      <c r="G136" s="30">
        <f t="shared" si="12"/>
        <v>0</v>
      </c>
      <c r="H136" s="30">
        <v>0</v>
      </c>
      <c r="I136" s="30">
        <v>0</v>
      </c>
      <c r="J136" s="30">
        <f t="shared" si="13"/>
        <v>0</v>
      </c>
      <c r="K136" s="30">
        <v>0</v>
      </c>
      <c r="L136" s="30">
        <v>0</v>
      </c>
      <c r="M136" s="30">
        <f t="shared" si="14"/>
        <v>0</v>
      </c>
      <c r="N136" s="30">
        <v>0</v>
      </c>
      <c r="O136" s="30">
        <v>0</v>
      </c>
      <c r="P136" s="30">
        <f t="shared" si="15"/>
        <v>0</v>
      </c>
      <c r="Q136" s="30">
        <f>30400+29000</f>
        <v>59400</v>
      </c>
      <c r="R136" s="30">
        <f>30400+29000</f>
        <v>59400</v>
      </c>
      <c r="S136" s="30">
        <f t="shared" si="16"/>
        <v>0</v>
      </c>
      <c r="T136" s="30">
        <v>0</v>
      </c>
      <c r="U136" s="30">
        <v>0</v>
      </c>
      <c r="V136" s="30">
        <f t="shared" si="17"/>
        <v>0</v>
      </c>
      <c r="W136" s="30">
        <v>0</v>
      </c>
      <c r="X136" s="30">
        <v>0</v>
      </c>
      <c r="Y136" s="30">
        <f t="shared" si="18"/>
        <v>0</v>
      </c>
      <c r="Z136" s="30">
        <v>0</v>
      </c>
      <c r="AA136" s="30">
        <v>0</v>
      </c>
      <c r="AB136" s="30">
        <f t="shared" si="19"/>
        <v>0</v>
      </c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  <c r="GH136" s="7"/>
      <c r="GI136" s="7"/>
      <c r="GJ136" s="7"/>
      <c r="GK136" s="7"/>
      <c r="GL136" s="7"/>
      <c r="GM136" s="7"/>
      <c r="GN136" s="7"/>
      <c r="GO136" s="7"/>
      <c r="GP136" s="7"/>
      <c r="GQ136" s="7"/>
      <c r="GR136" s="7"/>
      <c r="GS136" s="7"/>
      <c r="GT136" s="7"/>
      <c r="GU136" s="7"/>
      <c r="GV136" s="7"/>
      <c r="GW136" s="7"/>
      <c r="GX136" s="7"/>
      <c r="GY136" s="7"/>
      <c r="GZ136" s="7"/>
      <c r="HA136" s="7"/>
      <c r="HB136" s="7"/>
      <c r="HC136" s="7"/>
      <c r="HD136" s="7"/>
      <c r="HE136" s="7"/>
      <c r="HF136" s="7"/>
      <c r="HG136" s="7"/>
      <c r="HH136" s="7"/>
      <c r="HI136" s="7"/>
      <c r="HJ136" s="7"/>
      <c r="HK136" s="7"/>
      <c r="HL136" s="7"/>
      <c r="HM136" s="7"/>
      <c r="HN136" s="7"/>
      <c r="HO136" s="7"/>
      <c r="HP136" s="7"/>
      <c r="HQ136" s="7"/>
      <c r="HR136" s="7"/>
      <c r="HS136" s="7"/>
      <c r="HT136" s="7"/>
      <c r="HU136" s="7"/>
      <c r="HV136" s="7"/>
      <c r="HW136" s="7"/>
      <c r="HX136" s="7"/>
      <c r="HY136" s="7"/>
      <c r="HZ136" s="7"/>
      <c r="IA136" s="7"/>
      <c r="IB136" s="7"/>
      <c r="IC136" s="7"/>
      <c r="ID136" s="7"/>
      <c r="IE136" s="7"/>
      <c r="IF136" s="7"/>
      <c r="IG136" s="7"/>
      <c r="IH136" s="7"/>
      <c r="II136" s="7"/>
      <c r="IJ136" s="7"/>
      <c r="IK136" s="7"/>
      <c r="IL136" s="7"/>
      <c r="IM136" s="7"/>
      <c r="IN136" s="7"/>
      <c r="IO136" s="7"/>
    </row>
    <row r="137" spans="1:249" ht="31.5">
      <c r="A137" s="32" t="s">
        <v>135</v>
      </c>
      <c r="B137" s="30">
        <f t="shared" si="11"/>
        <v>55000</v>
      </c>
      <c r="C137" s="30">
        <f t="shared" si="11"/>
        <v>55000</v>
      </c>
      <c r="D137" s="30">
        <f t="shared" si="11"/>
        <v>0</v>
      </c>
      <c r="E137" s="30">
        <v>0</v>
      </c>
      <c r="F137" s="30">
        <v>0</v>
      </c>
      <c r="G137" s="30">
        <f t="shared" si="12"/>
        <v>0</v>
      </c>
      <c r="H137" s="30">
        <v>0</v>
      </c>
      <c r="I137" s="30">
        <v>0</v>
      </c>
      <c r="J137" s="30">
        <f t="shared" si="13"/>
        <v>0</v>
      </c>
      <c r="K137" s="30">
        <v>0</v>
      </c>
      <c r="L137" s="30">
        <v>0</v>
      </c>
      <c r="M137" s="30">
        <f t="shared" si="14"/>
        <v>0</v>
      </c>
      <c r="N137" s="30">
        <v>0</v>
      </c>
      <c r="O137" s="30">
        <v>0</v>
      </c>
      <c r="P137" s="30">
        <f t="shared" si="15"/>
        <v>0</v>
      </c>
      <c r="Q137" s="30">
        <v>15726</v>
      </c>
      <c r="R137" s="30">
        <v>15726</v>
      </c>
      <c r="S137" s="30">
        <f t="shared" si="16"/>
        <v>0</v>
      </c>
      <c r="T137" s="30">
        <v>0</v>
      </c>
      <c r="U137" s="30">
        <v>0</v>
      </c>
      <c r="V137" s="30">
        <f t="shared" si="17"/>
        <v>0</v>
      </c>
      <c r="W137" s="30">
        <v>0</v>
      </c>
      <c r="X137" s="30">
        <v>0</v>
      </c>
      <c r="Y137" s="30">
        <f t="shared" si="18"/>
        <v>0</v>
      </c>
      <c r="Z137" s="30">
        <v>39274</v>
      </c>
      <c r="AA137" s="30">
        <v>39274</v>
      </c>
      <c r="AB137" s="30">
        <f t="shared" si="19"/>
        <v>0</v>
      </c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  <c r="GH137" s="7"/>
      <c r="GI137" s="7"/>
      <c r="GJ137" s="7"/>
      <c r="GK137" s="7"/>
      <c r="GL137" s="7"/>
      <c r="GM137" s="7"/>
      <c r="GN137" s="7"/>
      <c r="GO137" s="7"/>
      <c r="GP137" s="7"/>
      <c r="GQ137" s="7"/>
      <c r="GR137" s="7"/>
      <c r="GS137" s="7"/>
      <c r="GT137" s="7"/>
      <c r="GU137" s="7"/>
      <c r="GV137" s="7"/>
      <c r="GW137" s="7"/>
      <c r="GX137" s="7"/>
      <c r="GY137" s="7"/>
      <c r="GZ137" s="7"/>
      <c r="HA137" s="7"/>
      <c r="HB137" s="7"/>
      <c r="HC137" s="7"/>
      <c r="HD137" s="7"/>
      <c r="HE137" s="7"/>
      <c r="HF137" s="7"/>
      <c r="HG137" s="7"/>
      <c r="HH137" s="7"/>
      <c r="HI137" s="7"/>
      <c r="HJ137" s="7"/>
      <c r="HK137" s="7"/>
      <c r="HL137" s="7"/>
      <c r="HM137" s="7"/>
      <c r="HN137" s="7"/>
      <c r="HO137" s="7"/>
      <c r="HP137" s="7"/>
      <c r="HQ137" s="7"/>
      <c r="HR137" s="7"/>
      <c r="HS137" s="7"/>
      <c r="HT137" s="7"/>
      <c r="HU137" s="7"/>
      <c r="HV137" s="7"/>
      <c r="HW137" s="7"/>
      <c r="HX137" s="7"/>
      <c r="HY137" s="7"/>
      <c r="HZ137" s="7"/>
      <c r="IA137" s="7"/>
      <c r="IB137" s="7"/>
      <c r="IC137" s="7"/>
      <c r="ID137" s="7"/>
      <c r="IE137" s="7"/>
      <c r="IF137" s="7"/>
      <c r="IG137" s="7"/>
      <c r="IH137" s="7"/>
      <c r="II137" s="7"/>
      <c r="IJ137" s="7"/>
      <c r="IK137" s="7"/>
      <c r="IL137" s="7"/>
      <c r="IM137" s="7"/>
      <c r="IN137" s="7"/>
      <c r="IO137" s="7"/>
    </row>
    <row r="138" spans="1:249">
      <c r="A138" s="23" t="s">
        <v>40</v>
      </c>
      <c r="B138" s="24">
        <f t="shared" si="11"/>
        <v>9077946</v>
      </c>
      <c r="C138" s="24">
        <f t="shared" si="11"/>
        <v>9161346</v>
      </c>
      <c r="D138" s="24">
        <f t="shared" si="11"/>
        <v>83400</v>
      </c>
      <c r="E138" s="24">
        <f>SUM(E139,E150,E169,E147,E176)</f>
        <v>0</v>
      </c>
      <c r="F138" s="24">
        <f>SUM(F139,F150,F169,F147,F176)</f>
        <v>0</v>
      </c>
      <c r="G138" s="24">
        <f t="shared" si="12"/>
        <v>0</v>
      </c>
      <c r="H138" s="24">
        <f>SUM(H139,H150,H169,H147,H176)</f>
        <v>0</v>
      </c>
      <c r="I138" s="24">
        <f>SUM(I139,I150,I169,I147,I176)</f>
        <v>0</v>
      </c>
      <c r="J138" s="24">
        <f t="shared" si="13"/>
        <v>0</v>
      </c>
      <c r="K138" s="24">
        <f>SUM(K139,K150,K169,K147,K176)</f>
        <v>1173734</v>
      </c>
      <c r="L138" s="24">
        <f>SUM(L139,L150,L169,L147,L176)</f>
        <v>1176134</v>
      </c>
      <c r="M138" s="24">
        <f t="shared" si="14"/>
        <v>2400</v>
      </c>
      <c r="N138" s="24">
        <f>SUM(N139,N150,N169,N147,N176)</f>
        <v>2400</v>
      </c>
      <c r="O138" s="24">
        <f>SUM(O139,O150,O169,O147,O176)</f>
        <v>2400</v>
      </c>
      <c r="P138" s="24">
        <f t="shared" si="15"/>
        <v>0</v>
      </c>
      <c r="Q138" s="24">
        <f>SUM(Q139,Q150,Q169,Q147,Q176)</f>
        <v>215805</v>
      </c>
      <c r="R138" s="24">
        <f>SUM(R139,R150,R169,R147,R176)</f>
        <v>215805</v>
      </c>
      <c r="S138" s="24">
        <f t="shared" si="16"/>
        <v>0</v>
      </c>
      <c r="T138" s="24">
        <f>SUM(T139,T150,T169,T147,T176)</f>
        <v>1431997</v>
      </c>
      <c r="U138" s="24">
        <f>SUM(U139,U150,U169,U147,U176)</f>
        <v>1431997</v>
      </c>
      <c r="V138" s="24">
        <f t="shared" si="17"/>
        <v>0</v>
      </c>
      <c r="W138" s="24">
        <f>SUM(W139,W150,W169,W147,W176)</f>
        <v>0</v>
      </c>
      <c r="X138" s="24">
        <f>SUM(X139,X150,X169,X147,X176)</f>
        <v>1120414</v>
      </c>
      <c r="Y138" s="24">
        <f t="shared" si="18"/>
        <v>1120414</v>
      </c>
      <c r="Z138" s="24">
        <f>SUM(Z139,Z150,Z169,Z147,Z176)</f>
        <v>6254010</v>
      </c>
      <c r="AA138" s="24">
        <f>SUM(AA139,AA150,AA169,AA147,AA176)</f>
        <v>5214596</v>
      </c>
      <c r="AB138" s="24">
        <f t="shared" si="19"/>
        <v>-1039414</v>
      </c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  <c r="GH138" s="7"/>
      <c r="GI138" s="7"/>
      <c r="GJ138" s="7"/>
      <c r="GK138" s="7"/>
      <c r="GL138" s="7"/>
      <c r="GM138" s="7"/>
      <c r="GN138" s="7"/>
      <c r="GO138" s="7"/>
      <c r="GP138" s="7"/>
      <c r="GQ138" s="7"/>
      <c r="GR138" s="7"/>
      <c r="GS138" s="7"/>
      <c r="GT138" s="7"/>
      <c r="GU138" s="7"/>
      <c r="GV138" s="7"/>
      <c r="GW138" s="7"/>
      <c r="GX138" s="7"/>
      <c r="GY138" s="7"/>
      <c r="GZ138" s="7"/>
      <c r="HA138" s="7"/>
      <c r="HB138" s="7"/>
      <c r="HC138" s="7"/>
      <c r="HD138" s="7"/>
      <c r="HE138" s="7"/>
      <c r="HF138" s="7"/>
      <c r="HG138" s="7"/>
      <c r="HH138" s="7"/>
      <c r="HI138" s="7"/>
      <c r="HJ138" s="7"/>
      <c r="HK138" s="7"/>
      <c r="HL138" s="7"/>
      <c r="HM138" s="7"/>
      <c r="HN138" s="7"/>
      <c r="HO138" s="7"/>
      <c r="HP138" s="7"/>
      <c r="HQ138" s="7"/>
      <c r="HR138" s="7"/>
      <c r="HS138" s="7"/>
      <c r="HT138" s="7"/>
      <c r="HU138" s="7"/>
      <c r="HV138" s="7"/>
      <c r="HW138" s="7"/>
      <c r="HX138" s="7"/>
      <c r="HY138" s="7"/>
      <c r="HZ138" s="7"/>
      <c r="IA138" s="7"/>
      <c r="IB138" s="7"/>
      <c r="IC138" s="7"/>
      <c r="ID138" s="7"/>
      <c r="IE138" s="7"/>
      <c r="IF138" s="7"/>
      <c r="IG138" s="7"/>
      <c r="IH138" s="7"/>
      <c r="II138" s="7"/>
      <c r="IJ138" s="7"/>
      <c r="IK138" s="7"/>
      <c r="IL138" s="7"/>
      <c r="IM138" s="7"/>
      <c r="IN138" s="7"/>
      <c r="IO138" s="7"/>
    </row>
    <row r="139" spans="1:249">
      <c r="A139" s="23" t="s">
        <v>110</v>
      </c>
      <c r="B139" s="24">
        <f t="shared" si="11"/>
        <v>50919</v>
      </c>
      <c r="C139" s="24">
        <f t="shared" si="11"/>
        <v>50919</v>
      </c>
      <c r="D139" s="24">
        <f t="shared" si="11"/>
        <v>0</v>
      </c>
      <c r="E139" s="24">
        <f>SUM(E140:E146)</f>
        <v>0</v>
      </c>
      <c r="F139" s="24">
        <f>SUM(F140:F146)</f>
        <v>0</v>
      </c>
      <c r="G139" s="24">
        <f t="shared" si="12"/>
        <v>0</v>
      </c>
      <c r="H139" s="24">
        <f>SUM(H140:H146)</f>
        <v>0</v>
      </c>
      <c r="I139" s="24">
        <f>SUM(I140:I146)</f>
        <v>0</v>
      </c>
      <c r="J139" s="24">
        <f t="shared" si="13"/>
        <v>0</v>
      </c>
      <c r="K139" s="24">
        <f>SUM(K140:K146)</f>
        <v>5047</v>
      </c>
      <c r="L139" s="24">
        <f>SUM(L140:L146)</f>
        <v>5047</v>
      </c>
      <c r="M139" s="24">
        <f t="shared" si="14"/>
        <v>0</v>
      </c>
      <c r="N139" s="24">
        <f>SUM(N140:N146)</f>
        <v>0</v>
      </c>
      <c r="O139" s="24">
        <f>SUM(O140:O146)</f>
        <v>0</v>
      </c>
      <c r="P139" s="24">
        <f t="shared" si="15"/>
        <v>0</v>
      </c>
      <c r="Q139" s="24">
        <f>SUM(Q140:Q146)</f>
        <v>45872</v>
      </c>
      <c r="R139" s="24">
        <f>SUM(R140:R146)</f>
        <v>45872</v>
      </c>
      <c r="S139" s="24">
        <f t="shared" si="16"/>
        <v>0</v>
      </c>
      <c r="T139" s="24">
        <f>SUM(T140:T146)</f>
        <v>0</v>
      </c>
      <c r="U139" s="24">
        <f>SUM(U140:U146)</f>
        <v>0</v>
      </c>
      <c r="V139" s="24">
        <f t="shared" si="17"/>
        <v>0</v>
      </c>
      <c r="W139" s="24">
        <f>SUM(W140:W146)</f>
        <v>0</v>
      </c>
      <c r="X139" s="24">
        <f>SUM(X140:X146)</f>
        <v>0</v>
      </c>
      <c r="Y139" s="24">
        <f t="shared" si="18"/>
        <v>0</v>
      </c>
      <c r="Z139" s="24">
        <f>SUM(Z140:Z146)</f>
        <v>0</v>
      </c>
      <c r="AA139" s="24">
        <f>SUM(AA140:AA146)</f>
        <v>0</v>
      </c>
      <c r="AB139" s="24">
        <f t="shared" si="19"/>
        <v>0</v>
      </c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  <c r="GH139" s="7"/>
      <c r="GI139" s="7"/>
      <c r="GJ139" s="7"/>
      <c r="GK139" s="7"/>
      <c r="GL139" s="7"/>
      <c r="GM139" s="7"/>
      <c r="GN139" s="7"/>
      <c r="GO139" s="7"/>
      <c r="GP139" s="7"/>
      <c r="GQ139" s="7"/>
      <c r="GR139" s="7"/>
      <c r="GS139" s="7"/>
      <c r="GT139" s="7"/>
      <c r="GU139" s="7"/>
      <c r="GV139" s="7"/>
      <c r="GW139" s="7"/>
      <c r="GX139" s="7"/>
      <c r="GY139" s="7"/>
      <c r="GZ139" s="7"/>
      <c r="HA139" s="7"/>
      <c r="HB139" s="7"/>
      <c r="HC139" s="7"/>
      <c r="HD139" s="7"/>
      <c r="HE139" s="7"/>
      <c r="HF139" s="7"/>
      <c r="HG139" s="7"/>
      <c r="HH139" s="7"/>
      <c r="HI139" s="7"/>
      <c r="HJ139" s="7"/>
      <c r="HK139" s="7"/>
      <c r="HL139" s="7"/>
      <c r="HM139" s="7"/>
      <c r="HN139" s="7"/>
      <c r="HO139" s="7"/>
      <c r="HP139" s="7"/>
      <c r="HQ139" s="7"/>
      <c r="HR139" s="7"/>
      <c r="HS139" s="7"/>
      <c r="HT139" s="7"/>
      <c r="HU139" s="7"/>
      <c r="HV139" s="7"/>
      <c r="HW139" s="7"/>
      <c r="HX139" s="7"/>
      <c r="HY139" s="7"/>
      <c r="HZ139" s="7"/>
      <c r="IA139" s="7"/>
      <c r="IB139" s="7"/>
      <c r="IC139" s="7"/>
      <c r="ID139" s="7"/>
      <c r="IE139" s="7"/>
      <c r="IF139" s="7"/>
      <c r="IG139" s="7"/>
      <c r="IH139" s="7"/>
      <c r="II139" s="7"/>
      <c r="IJ139" s="7"/>
      <c r="IK139" s="7"/>
      <c r="IL139" s="7"/>
      <c r="IM139" s="7"/>
      <c r="IN139" s="7"/>
      <c r="IO139" s="7"/>
    </row>
    <row r="140" spans="1:249" ht="31.5">
      <c r="A140" s="31" t="s">
        <v>136</v>
      </c>
      <c r="B140" s="30">
        <f t="shared" si="11"/>
        <v>30000</v>
      </c>
      <c r="C140" s="30">
        <f t="shared" si="11"/>
        <v>30000</v>
      </c>
      <c r="D140" s="30">
        <f t="shared" si="11"/>
        <v>0</v>
      </c>
      <c r="E140" s="30">
        <v>0</v>
      </c>
      <c r="F140" s="30">
        <v>0</v>
      </c>
      <c r="G140" s="30">
        <f t="shared" si="12"/>
        <v>0</v>
      </c>
      <c r="H140" s="30">
        <v>0</v>
      </c>
      <c r="I140" s="30">
        <v>0</v>
      </c>
      <c r="J140" s="30">
        <f t="shared" si="13"/>
        <v>0</v>
      </c>
      <c r="K140" s="30">
        <v>0</v>
      </c>
      <c r="L140" s="30">
        <v>0</v>
      </c>
      <c r="M140" s="30">
        <f t="shared" si="14"/>
        <v>0</v>
      </c>
      <c r="N140" s="30"/>
      <c r="O140" s="30"/>
      <c r="P140" s="30">
        <f t="shared" si="15"/>
        <v>0</v>
      </c>
      <c r="Q140" s="30">
        <v>30000</v>
      </c>
      <c r="R140" s="30">
        <v>30000</v>
      </c>
      <c r="S140" s="30">
        <f t="shared" si="16"/>
        <v>0</v>
      </c>
      <c r="T140" s="30">
        <v>0</v>
      </c>
      <c r="U140" s="30">
        <v>0</v>
      </c>
      <c r="V140" s="30">
        <f t="shared" si="17"/>
        <v>0</v>
      </c>
      <c r="W140" s="30">
        <v>0</v>
      </c>
      <c r="X140" s="30">
        <v>0</v>
      </c>
      <c r="Y140" s="30">
        <f t="shared" si="18"/>
        <v>0</v>
      </c>
      <c r="Z140" s="30">
        <v>0</v>
      </c>
      <c r="AA140" s="30">
        <v>0</v>
      </c>
      <c r="AB140" s="30">
        <f t="shared" si="19"/>
        <v>0</v>
      </c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  <c r="GH140" s="7"/>
      <c r="GI140" s="7"/>
      <c r="GJ140" s="7"/>
      <c r="GK140" s="7"/>
      <c r="GL140" s="7"/>
      <c r="GM140" s="7"/>
      <c r="GN140" s="7"/>
      <c r="GO140" s="7"/>
      <c r="GP140" s="7"/>
      <c r="GQ140" s="7"/>
      <c r="GR140" s="7"/>
      <c r="GS140" s="7"/>
      <c r="GT140" s="7"/>
      <c r="GU140" s="7"/>
      <c r="GV140" s="7"/>
      <c r="GW140" s="7"/>
      <c r="GX140" s="7"/>
      <c r="GY140" s="7"/>
      <c r="GZ140" s="7"/>
      <c r="HA140" s="7"/>
      <c r="HB140" s="7"/>
      <c r="HC140" s="7"/>
      <c r="HD140" s="7"/>
      <c r="HE140" s="7"/>
      <c r="HF140" s="7"/>
      <c r="HG140" s="7"/>
      <c r="HH140" s="7"/>
      <c r="HI140" s="7"/>
      <c r="HJ140" s="7"/>
      <c r="HK140" s="7"/>
      <c r="HL140" s="7"/>
      <c r="HM140" s="7"/>
      <c r="HN140" s="7"/>
      <c r="HO140" s="7"/>
      <c r="HP140" s="7"/>
      <c r="HQ140" s="7"/>
      <c r="HR140" s="7"/>
      <c r="HS140" s="7"/>
      <c r="HT140" s="7"/>
      <c r="HU140" s="7"/>
      <c r="HV140" s="7"/>
      <c r="HW140" s="7"/>
      <c r="HX140" s="7"/>
      <c r="HY140" s="7"/>
      <c r="HZ140" s="7"/>
      <c r="IA140" s="7"/>
      <c r="IB140" s="7"/>
      <c r="IC140" s="7"/>
      <c r="ID140" s="7"/>
      <c r="IE140" s="7"/>
      <c r="IF140" s="7"/>
      <c r="IG140" s="7"/>
      <c r="IH140" s="7"/>
      <c r="II140" s="7"/>
      <c r="IJ140" s="7"/>
      <c r="IK140" s="7"/>
      <c r="IL140" s="7"/>
      <c r="IM140" s="7"/>
      <c r="IN140" s="7"/>
      <c r="IO140" s="7"/>
    </row>
    <row r="141" spans="1:249" ht="31.5">
      <c r="A141" s="31" t="s">
        <v>137</v>
      </c>
      <c r="B141" s="30">
        <f t="shared" si="11"/>
        <v>1422</v>
      </c>
      <c r="C141" s="30">
        <f t="shared" si="11"/>
        <v>1422</v>
      </c>
      <c r="D141" s="30">
        <f t="shared" si="11"/>
        <v>0</v>
      </c>
      <c r="E141" s="30">
        <v>0</v>
      </c>
      <c r="F141" s="30">
        <v>0</v>
      </c>
      <c r="G141" s="30">
        <f t="shared" si="12"/>
        <v>0</v>
      </c>
      <c r="H141" s="30">
        <v>0</v>
      </c>
      <c r="I141" s="30">
        <v>0</v>
      </c>
      <c r="J141" s="30">
        <f t="shared" si="13"/>
        <v>0</v>
      </c>
      <c r="K141" s="30">
        <v>1422</v>
      </c>
      <c r="L141" s="30">
        <v>1422</v>
      </c>
      <c r="M141" s="30">
        <f t="shared" si="14"/>
        <v>0</v>
      </c>
      <c r="N141" s="30">
        <v>0</v>
      </c>
      <c r="O141" s="30">
        <v>0</v>
      </c>
      <c r="P141" s="30">
        <f t="shared" si="15"/>
        <v>0</v>
      </c>
      <c r="Q141" s="30">
        <v>0</v>
      </c>
      <c r="R141" s="30">
        <v>0</v>
      </c>
      <c r="S141" s="30">
        <f t="shared" si="16"/>
        <v>0</v>
      </c>
      <c r="T141" s="30">
        <v>0</v>
      </c>
      <c r="U141" s="30">
        <v>0</v>
      </c>
      <c r="V141" s="30">
        <f t="shared" si="17"/>
        <v>0</v>
      </c>
      <c r="W141" s="30">
        <v>0</v>
      </c>
      <c r="X141" s="30">
        <v>0</v>
      </c>
      <c r="Y141" s="30">
        <f t="shared" si="18"/>
        <v>0</v>
      </c>
      <c r="Z141" s="30">
        <v>0</v>
      </c>
      <c r="AA141" s="30">
        <v>0</v>
      </c>
      <c r="AB141" s="30">
        <f t="shared" si="19"/>
        <v>0</v>
      </c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  <c r="GH141" s="7"/>
      <c r="GI141" s="7"/>
      <c r="GJ141" s="7"/>
      <c r="GK141" s="7"/>
      <c r="GL141" s="7"/>
      <c r="GM141" s="7"/>
      <c r="GN141" s="7"/>
      <c r="GO141" s="7"/>
      <c r="GP141" s="7"/>
      <c r="GQ141" s="7"/>
      <c r="GR141" s="7"/>
      <c r="GS141" s="7"/>
      <c r="GT141" s="7"/>
      <c r="GU141" s="7"/>
      <c r="GV141" s="7"/>
      <c r="GW141" s="7"/>
      <c r="GX141" s="7"/>
      <c r="GY141" s="7"/>
      <c r="GZ141" s="7"/>
      <c r="HA141" s="7"/>
      <c r="HB141" s="7"/>
      <c r="HC141" s="7"/>
      <c r="HD141" s="7"/>
      <c r="HE141" s="7"/>
      <c r="HF141" s="7"/>
      <c r="HG141" s="7"/>
      <c r="HH141" s="7"/>
      <c r="HI141" s="7"/>
      <c r="HJ141" s="7"/>
      <c r="HK141" s="7"/>
      <c r="HL141" s="7"/>
      <c r="HM141" s="7"/>
      <c r="HN141" s="7"/>
      <c r="HO141" s="7"/>
      <c r="HP141" s="7"/>
      <c r="HQ141" s="7"/>
      <c r="HR141" s="7"/>
      <c r="HS141" s="7"/>
      <c r="HT141" s="7"/>
      <c r="HU141" s="7"/>
      <c r="HV141" s="7"/>
      <c r="HW141" s="7"/>
      <c r="HX141" s="7"/>
      <c r="HY141" s="7"/>
      <c r="HZ141" s="7"/>
      <c r="IA141" s="7"/>
      <c r="IB141" s="7"/>
      <c r="IC141" s="7"/>
      <c r="ID141" s="7"/>
      <c r="IE141" s="7"/>
      <c r="IF141" s="7"/>
      <c r="IG141" s="7"/>
      <c r="IH141" s="7"/>
      <c r="II141" s="7"/>
      <c r="IJ141" s="7"/>
      <c r="IK141" s="7"/>
      <c r="IL141" s="7"/>
      <c r="IM141" s="7"/>
      <c r="IN141" s="7"/>
      <c r="IO141" s="7"/>
    </row>
    <row r="142" spans="1:249" ht="31.5">
      <c r="A142" s="31" t="s">
        <v>138</v>
      </c>
      <c r="B142" s="30">
        <f t="shared" si="11"/>
        <v>2548</v>
      </c>
      <c r="C142" s="30">
        <f t="shared" si="11"/>
        <v>2548</v>
      </c>
      <c r="D142" s="30">
        <f t="shared" si="11"/>
        <v>0</v>
      </c>
      <c r="E142" s="30">
        <v>0</v>
      </c>
      <c r="F142" s="30">
        <v>0</v>
      </c>
      <c r="G142" s="30">
        <f t="shared" si="12"/>
        <v>0</v>
      </c>
      <c r="H142" s="30">
        <v>0</v>
      </c>
      <c r="I142" s="30">
        <v>0</v>
      </c>
      <c r="J142" s="30">
        <f t="shared" si="13"/>
        <v>0</v>
      </c>
      <c r="K142" s="30">
        <v>2548</v>
      </c>
      <c r="L142" s="30">
        <v>2548</v>
      </c>
      <c r="M142" s="30">
        <f t="shared" si="14"/>
        <v>0</v>
      </c>
      <c r="N142" s="30">
        <v>0</v>
      </c>
      <c r="O142" s="30">
        <v>0</v>
      </c>
      <c r="P142" s="30">
        <f t="shared" si="15"/>
        <v>0</v>
      </c>
      <c r="Q142" s="30">
        <v>0</v>
      </c>
      <c r="R142" s="30">
        <v>0</v>
      </c>
      <c r="S142" s="30">
        <f t="shared" si="16"/>
        <v>0</v>
      </c>
      <c r="T142" s="30">
        <v>0</v>
      </c>
      <c r="U142" s="30">
        <v>0</v>
      </c>
      <c r="V142" s="30">
        <f t="shared" si="17"/>
        <v>0</v>
      </c>
      <c r="W142" s="30">
        <v>0</v>
      </c>
      <c r="X142" s="30">
        <v>0</v>
      </c>
      <c r="Y142" s="30">
        <f t="shared" si="18"/>
        <v>0</v>
      </c>
      <c r="Z142" s="30">
        <v>0</v>
      </c>
      <c r="AA142" s="30">
        <v>0</v>
      </c>
      <c r="AB142" s="30">
        <f t="shared" si="19"/>
        <v>0</v>
      </c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  <c r="GH142" s="7"/>
      <c r="GI142" s="7"/>
      <c r="GJ142" s="7"/>
      <c r="GK142" s="7"/>
      <c r="GL142" s="7"/>
      <c r="GM142" s="7"/>
      <c r="GN142" s="7"/>
      <c r="GO142" s="7"/>
      <c r="GP142" s="7"/>
      <c r="GQ142" s="7"/>
      <c r="GR142" s="7"/>
      <c r="GS142" s="7"/>
      <c r="GT142" s="7"/>
      <c r="GU142" s="7"/>
      <c r="GV142" s="7"/>
      <c r="GW142" s="7"/>
      <c r="GX142" s="7"/>
      <c r="GY142" s="7"/>
      <c r="GZ142" s="7"/>
      <c r="HA142" s="7"/>
      <c r="HB142" s="7"/>
      <c r="HC142" s="7"/>
      <c r="HD142" s="7"/>
      <c r="HE142" s="7"/>
      <c r="HF142" s="7"/>
      <c r="HG142" s="7"/>
      <c r="HH142" s="7"/>
      <c r="HI142" s="7"/>
      <c r="HJ142" s="7"/>
      <c r="HK142" s="7"/>
      <c r="HL142" s="7"/>
      <c r="HM142" s="7"/>
      <c r="HN142" s="7"/>
      <c r="HO142" s="7"/>
      <c r="HP142" s="7"/>
      <c r="HQ142" s="7"/>
      <c r="HR142" s="7"/>
      <c r="HS142" s="7"/>
      <c r="HT142" s="7"/>
      <c r="HU142" s="7"/>
      <c r="HV142" s="7"/>
      <c r="HW142" s="7"/>
      <c r="HX142" s="7"/>
      <c r="HY142" s="7"/>
      <c r="HZ142" s="7"/>
      <c r="IA142" s="7"/>
      <c r="IB142" s="7"/>
      <c r="IC142" s="7"/>
      <c r="ID142" s="7"/>
      <c r="IE142" s="7"/>
      <c r="IF142" s="7"/>
      <c r="IG142" s="7"/>
      <c r="IH142" s="7"/>
      <c r="II142" s="7"/>
      <c r="IJ142" s="7"/>
      <c r="IK142" s="7"/>
      <c r="IL142" s="7"/>
      <c r="IM142" s="7"/>
      <c r="IN142" s="7"/>
      <c r="IO142" s="7"/>
    </row>
    <row r="143" spans="1:249" ht="31.5">
      <c r="A143" s="31" t="s">
        <v>139</v>
      </c>
      <c r="B143" s="30">
        <f t="shared" si="11"/>
        <v>1077</v>
      </c>
      <c r="C143" s="30">
        <f t="shared" si="11"/>
        <v>1077</v>
      </c>
      <c r="D143" s="30">
        <f t="shared" si="11"/>
        <v>0</v>
      </c>
      <c r="E143" s="30">
        <v>0</v>
      </c>
      <c r="F143" s="30">
        <v>0</v>
      </c>
      <c r="G143" s="30">
        <f t="shared" si="12"/>
        <v>0</v>
      </c>
      <c r="H143" s="30">
        <v>0</v>
      </c>
      <c r="I143" s="30">
        <v>0</v>
      </c>
      <c r="J143" s="30">
        <f t="shared" si="13"/>
        <v>0</v>
      </c>
      <c r="K143" s="30">
        <v>1077</v>
      </c>
      <c r="L143" s="30">
        <v>1077</v>
      </c>
      <c r="M143" s="30">
        <f t="shared" si="14"/>
        <v>0</v>
      </c>
      <c r="N143" s="30">
        <v>0</v>
      </c>
      <c r="O143" s="30">
        <v>0</v>
      </c>
      <c r="P143" s="30">
        <f t="shared" si="15"/>
        <v>0</v>
      </c>
      <c r="Q143" s="30">
        <v>0</v>
      </c>
      <c r="R143" s="30">
        <v>0</v>
      </c>
      <c r="S143" s="30">
        <f t="shared" si="16"/>
        <v>0</v>
      </c>
      <c r="T143" s="30">
        <v>0</v>
      </c>
      <c r="U143" s="30">
        <v>0</v>
      </c>
      <c r="V143" s="30">
        <f t="shared" si="17"/>
        <v>0</v>
      </c>
      <c r="W143" s="30">
        <v>0</v>
      </c>
      <c r="X143" s="30">
        <v>0</v>
      </c>
      <c r="Y143" s="30">
        <f t="shared" si="18"/>
        <v>0</v>
      </c>
      <c r="Z143" s="30">
        <v>0</v>
      </c>
      <c r="AA143" s="30">
        <v>0</v>
      </c>
      <c r="AB143" s="30">
        <f t="shared" si="19"/>
        <v>0</v>
      </c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  <c r="GK143" s="7"/>
      <c r="GL143" s="7"/>
      <c r="GM143" s="7"/>
      <c r="GN143" s="7"/>
      <c r="GO143" s="7"/>
      <c r="GP143" s="7"/>
      <c r="GQ143" s="7"/>
      <c r="GR143" s="7"/>
      <c r="GS143" s="7"/>
      <c r="GT143" s="7"/>
      <c r="GU143" s="7"/>
      <c r="GV143" s="7"/>
      <c r="GW143" s="7"/>
      <c r="GX143" s="7"/>
      <c r="GY143" s="7"/>
      <c r="GZ143" s="7"/>
      <c r="HA143" s="7"/>
      <c r="HB143" s="7"/>
      <c r="HC143" s="7"/>
      <c r="HD143" s="7"/>
      <c r="HE143" s="7"/>
      <c r="HF143" s="7"/>
      <c r="HG143" s="7"/>
      <c r="HH143" s="7"/>
      <c r="HI143" s="7"/>
      <c r="HJ143" s="7"/>
      <c r="HK143" s="7"/>
      <c r="HL143" s="7"/>
      <c r="HM143" s="7"/>
      <c r="HN143" s="7"/>
      <c r="HO143" s="7"/>
      <c r="HP143" s="7"/>
      <c r="HQ143" s="7"/>
      <c r="HR143" s="7"/>
      <c r="HS143" s="7"/>
      <c r="HT143" s="7"/>
      <c r="HU143" s="7"/>
      <c r="HV143" s="7"/>
      <c r="HW143" s="7"/>
      <c r="HX143" s="7"/>
      <c r="HY143" s="7"/>
      <c r="HZ143" s="7"/>
      <c r="IA143" s="7"/>
      <c r="IB143" s="7"/>
      <c r="IC143" s="7"/>
      <c r="ID143" s="7"/>
      <c r="IE143" s="7"/>
      <c r="IF143" s="7"/>
      <c r="IG143" s="7"/>
      <c r="IH143" s="7"/>
      <c r="II143" s="7"/>
      <c r="IJ143" s="7"/>
      <c r="IK143" s="7"/>
      <c r="IL143" s="7"/>
      <c r="IM143" s="7"/>
      <c r="IN143" s="7"/>
      <c r="IO143" s="7"/>
    </row>
    <row r="144" spans="1:249" ht="31.5">
      <c r="A144" s="31" t="s">
        <v>140</v>
      </c>
      <c r="B144" s="30">
        <f t="shared" si="11"/>
        <v>3645</v>
      </c>
      <c r="C144" s="30">
        <f t="shared" si="11"/>
        <v>3645</v>
      </c>
      <c r="D144" s="30">
        <f t="shared" si="11"/>
        <v>0</v>
      </c>
      <c r="E144" s="30">
        <v>0</v>
      </c>
      <c r="F144" s="30">
        <v>0</v>
      </c>
      <c r="G144" s="30">
        <f t="shared" si="12"/>
        <v>0</v>
      </c>
      <c r="H144" s="30">
        <v>0</v>
      </c>
      <c r="I144" s="30">
        <v>0</v>
      </c>
      <c r="J144" s="30">
        <f t="shared" si="13"/>
        <v>0</v>
      </c>
      <c r="K144" s="30">
        <v>0</v>
      </c>
      <c r="L144" s="30">
        <v>0</v>
      </c>
      <c r="M144" s="30">
        <f t="shared" si="14"/>
        <v>0</v>
      </c>
      <c r="N144" s="30"/>
      <c r="O144" s="30"/>
      <c r="P144" s="30">
        <f t="shared" si="15"/>
        <v>0</v>
      </c>
      <c r="Q144" s="30">
        <v>3645</v>
      </c>
      <c r="R144" s="30">
        <v>3645</v>
      </c>
      <c r="S144" s="30">
        <f t="shared" si="16"/>
        <v>0</v>
      </c>
      <c r="T144" s="30">
        <v>0</v>
      </c>
      <c r="U144" s="30">
        <v>0</v>
      </c>
      <c r="V144" s="30">
        <f t="shared" si="17"/>
        <v>0</v>
      </c>
      <c r="W144" s="30">
        <v>0</v>
      </c>
      <c r="X144" s="30">
        <v>0</v>
      </c>
      <c r="Y144" s="30">
        <f t="shared" si="18"/>
        <v>0</v>
      </c>
      <c r="Z144" s="30">
        <v>0</v>
      </c>
      <c r="AA144" s="30">
        <v>0</v>
      </c>
      <c r="AB144" s="30">
        <f t="shared" si="19"/>
        <v>0</v>
      </c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  <c r="GH144" s="7"/>
      <c r="GI144" s="7"/>
      <c r="GJ144" s="7"/>
      <c r="GK144" s="7"/>
      <c r="GL144" s="7"/>
      <c r="GM144" s="7"/>
      <c r="GN144" s="7"/>
      <c r="GO144" s="7"/>
      <c r="GP144" s="7"/>
      <c r="GQ144" s="7"/>
      <c r="GR144" s="7"/>
      <c r="GS144" s="7"/>
      <c r="GT144" s="7"/>
      <c r="GU144" s="7"/>
      <c r="GV144" s="7"/>
      <c r="GW144" s="7"/>
      <c r="GX144" s="7"/>
      <c r="GY144" s="7"/>
      <c r="GZ144" s="7"/>
      <c r="HA144" s="7"/>
      <c r="HB144" s="7"/>
      <c r="HC144" s="7"/>
      <c r="HD144" s="7"/>
      <c r="HE144" s="7"/>
      <c r="HF144" s="7"/>
      <c r="HG144" s="7"/>
      <c r="HH144" s="7"/>
      <c r="HI144" s="7"/>
      <c r="HJ144" s="7"/>
      <c r="HK144" s="7"/>
      <c r="HL144" s="7"/>
      <c r="HM144" s="7"/>
      <c r="HN144" s="7"/>
      <c r="HO144" s="7"/>
      <c r="HP144" s="7"/>
      <c r="HQ144" s="7"/>
      <c r="HR144" s="7"/>
      <c r="HS144" s="7"/>
      <c r="HT144" s="7"/>
      <c r="HU144" s="7"/>
      <c r="HV144" s="7"/>
      <c r="HW144" s="7"/>
      <c r="HX144" s="7"/>
      <c r="HY144" s="7"/>
      <c r="HZ144" s="7"/>
      <c r="IA144" s="7"/>
      <c r="IB144" s="7"/>
      <c r="IC144" s="7"/>
      <c r="ID144" s="7"/>
      <c r="IE144" s="7"/>
      <c r="IF144" s="7"/>
      <c r="IG144" s="7"/>
      <c r="IH144" s="7"/>
      <c r="II144" s="7"/>
      <c r="IJ144" s="7"/>
      <c r="IK144" s="7"/>
      <c r="IL144" s="7"/>
      <c r="IM144" s="7"/>
      <c r="IN144" s="7"/>
      <c r="IO144" s="7"/>
    </row>
    <row r="145" spans="1:251" ht="47.25">
      <c r="A145" s="31" t="s">
        <v>141</v>
      </c>
      <c r="B145" s="30">
        <f t="shared" si="11"/>
        <v>11355</v>
      </c>
      <c r="C145" s="30">
        <f t="shared" si="11"/>
        <v>11355</v>
      </c>
      <c r="D145" s="30">
        <f t="shared" si="11"/>
        <v>0</v>
      </c>
      <c r="E145" s="30">
        <v>0</v>
      </c>
      <c r="F145" s="30">
        <v>0</v>
      </c>
      <c r="G145" s="30">
        <f t="shared" si="12"/>
        <v>0</v>
      </c>
      <c r="H145" s="30">
        <v>0</v>
      </c>
      <c r="I145" s="30">
        <v>0</v>
      </c>
      <c r="J145" s="30">
        <f t="shared" si="13"/>
        <v>0</v>
      </c>
      <c r="K145" s="30">
        <v>0</v>
      </c>
      <c r="L145" s="30">
        <v>0</v>
      </c>
      <c r="M145" s="30">
        <f t="shared" si="14"/>
        <v>0</v>
      </c>
      <c r="N145" s="30"/>
      <c r="O145" s="30"/>
      <c r="P145" s="30">
        <f t="shared" si="15"/>
        <v>0</v>
      </c>
      <c r="Q145" s="30">
        <v>11355</v>
      </c>
      <c r="R145" s="30">
        <v>11355</v>
      </c>
      <c r="S145" s="30">
        <f t="shared" si="16"/>
        <v>0</v>
      </c>
      <c r="T145" s="30">
        <v>0</v>
      </c>
      <c r="U145" s="30">
        <v>0</v>
      </c>
      <c r="V145" s="30">
        <f t="shared" si="17"/>
        <v>0</v>
      </c>
      <c r="W145" s="30">
        <v>0</v>
      </c>
      <c r="X145" s="30">
        <v>0</v>
      </c>
      <c r="Y145" s="30">
        <f t="shared" si="18"/>
        <v>0</v>
      </c>
      <c r="Z145" s="30">
        <v>0</v>
      </c>
      <c r="AA145" s="30">
        <v>0</v>
      </c>
      <c r="AB145" s="30">
        <f t="shared" si="19"/>
        <v>0</v>
      </c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  <c r="GK145" s="7"/>
      <c r="GL145" s="7"/>
      <c r="GM145" s="7"/>
      <c r="GN145" s="7"/>
      <c r="GO145" s="7"/>
      <c r="GP145" s="7"/>
      <c r="GQ145" s="7"/>
      <c r="GR145" s="7"/>
      <c r="GS145" s="7"/>
      <c r="GT145" s="7"/>
      <c r="GU145" s="7"/>
      <c r="GV145" s="7"/>
      <c r="GW145" s="7"/>
      <c r="GX145" s="7"/>
      <c r="GY145" s="7"/>
      <c r="GZ145" s="7"/>
      <c r="HA145" s="7"/>
      <c r="HB145" s="7"/>
      <c r="HC145" s="7"/>
      <c r="HD145" s="7"/>
      <c r="HE145" s="7"/>
      <c r="HF145" s="7"/>
      <c r="HG145" s="7"/>
      <c r="HH145" s="7"/>
      <c r="HI145" s="7"/>
      <c r="HJ145" s="7"/>
      <c r="HK145" s="7"/>
      <c r="HL145" s="7"/>
      <c r="HM145" s="7"/>
      <c r="HN145" s="7"/>
      <c r="HO145" s="7"/>
      <c r="HP145" s="7"/>
      <c r="HQ145" s="7"/>
      <c r="HR145" s="7"/>
      <c r="HS145" s="7"/>
      <c r="HT145" s="7"/>
      <c r="HU145" s="7"/>
      <c r="HV145" s="7"/>
      <c r="HW145" s="7"/>
      <c r="HX145" s="7"/>
      <c r="HY145" s="7"/>
      <c r="HZ145" s="7"/>
      <c r="IA145" s="7"/>
      <c r="IB145" s="7"/>
      <c r="IC145" s="7"/>
      <c r="ID145" s="7"/>
      <c r="IE145" s="7"/>
      <c r="IF145" s="7"/>
      <c r="IG145" s="7"/>
      <c r="IH145" s="7"/>
      <c r="II145" s="7"/>
      <c r="IJ145" s="7"/>
      <c r="IK145" s="7"/>
      <c r="IL145" s="7"/>
      <c r="IM145" s="7"/>
      <c r="IN145" s="7"/>
      <c r="IO145" s="7"/>
    </row>
    <row r="146" spans="1:251">
      <c r="A146" s="31" t="s">
        <v>142</v>
      </c>
      <c r="B146" s="30">
        <f t="shared" si="11"/>
        <v>872</v>
      </c>
      <c r="C146" s="30">
        <f t="shared" si="11"/>
        <v>872</v>
      </c>
      <c r="D146" s="30">
        <f t="shared" si="11"/>
        <v>0</v>
      </c>
      <c r="E146" s="30">
        <v>0</v>
      </c>
      <c r="F146" s="30">
        <v>0</v>
      </c>
      <c r="G146" s="30">
        <f t="shared" si="12"/>
        <v>0</v>
      </c>
      <c r="H146" s="30">
        <v>0</v>
      </c>
      <c r="I146" s="30">
        <v>0</v>
      </c>
      <c r="J146" s="30">
        <f t="shared" si="13"/>
        <v>0</v>
      </c>
      <c r="K146" s="30">
        <v>0</v>
      </c>
      <c r="L146" s="30">
        <v>0</v>
      </c>
      <c r="M146" s="30">
        <f t="shared" si="14"/>
        <v>0</v>
      </c>
      <c r="N146" s="30"/>
      <c r="O146" s="30"/>
      <c r="P146" s="30">
        <f t="shared" si="15"/>
        <v>0</v>
      </c>
      <c r="Q146" s="30">
        <v>872</v>
      </c>
      <c r="R146" s="30">
        <v>872</v>
      </c>
      <c r="S146" s="30">
        <f t="shared" si="16"/>
        <v>0</v>
      </c>
      <c r="T146" s="30">
        <v>0</v>
      </c>
      <c r="U146" s="30">
        <v>0</v>
      </c>
      <c r="V146" s="30">
        <f t="shared" si="17"/>
        <v>0</v>
      </c>
      <c r="W146" s="30">
        <v>0</v>
      </c>
      <c r="X146" s="30">
        <v>0</v>
      </c>
      <c r="Y146" s="30">
        <f t="shared" si="18"/>
        <v>0</v>
      </c>
      <c r="Z146" s="30">
        <v>0</v>
      </c>
      <c r="AA146" s="30">
        <v>0</v>
      </c>
      <c r="AB146" s="30">
        <f t="shared" si="19"/>
        <v>0</v>
      </c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  <c r="FX146" s="7"/>
      <c r="FY146" s="7"/>
      <c r="FZ146" s="7"/>
      <c r="GA146" s="7"/>
      <c r="GB146" s="7"/>
      <c r="GC146" s="7"/>
      <c r="GD146" s="7"/>
      <c r="GE146" s="7"/>
      <c r="GF146" s="7"/>
      <c r="GG146" s="7"/>
      <c r="GH146" s="7"/>
      <c r="GI146" s="7"/>
      <c r="GJ146" s="7"/>
      <c r="GK146" s="7"/>
      <c r="GL146" s="7"/>
      <c r="GM146" s="7"/>
      <c r="GN146" s="7"/>
      <c r="GO146" s="7"/>
      <c r="GP146" s="7"/>
      <c r="GQ146" s="7"/>
      <c r="GR146" s="7"/>
      <c r="GS146" s="7"/>
      <c r="GT146" s="7"/>
      <c r="GU146" s="7"/>
      <c r="GV146" s="7"/>
      <c r="GW146" s="7"/>
      <c r="GX146" s="7"/>
      <c r="GY146" s="7"/>
      <c r="GZ146" s="7"/>
      <c r="HA146" s="7"/>
      <c r="HB146" s="7"/>
      <c r="HC146" s="7"/>
      <c r="HD146" s="7"/>
      <c r="HE146" s="7"/>
      <c r="HF146" s="7"/>
      <c r="HG146" s="7"/>
      <c r="HH146" s="7"/>
      <c r="HI146" s="7"/>
      <c r="HJ146" s="7"/>
      <c r="HK146" s="7"/>
      <c r="HL146" s="7"/>
      <c r="HM146" s="7"/>
      <c r="HN146" s="7"/>
      <c r="HO146" s="7"/>
      <c r="HP146" s="7"/>
      <c r="HQ146" s="7"/>
      <c r="HR146" s="7"/>
      <c r="HS146" s="7"/>
      <c r="HT146" s="7"/>
      <c r="HU146" s="7"/>
      <c r="HV146" s="7"/>
      <c r="HW146" s="7"/>
      <c r="HX146" s="7"/>
      <c r="HY146" s="7"/>
      <c r="HZ146" s="7"/>
      <c r="IA146" s="7"/>
      <c r="IB146" s="7"/>
      <c r="IC146" s="7"/>
      <c r="ID146" s="7"/>
      <c r="IE146" s="7"/>
      <c r="IF146" s="7"/>
      <c r="IG146" s="7"/>
      <c r="IH146" s="7"/>
      <c r="II146" s="7"/>
      <c r="IJ146" s="7"/>
      <c r="IK146" s="7"/>
      <c r="IL146" s="7"/>
      <c r="IM146" s="7"/>
      <c r="IN146" s="7"/>
      <c r="IO146" s="7"/>
    </row>
    <row r="147" spans="1:251">
      <c r="A147" s="23" t="s">
        <v>118</v>
      </c>
      <c r="B147" s="24">
        <f t="shared" si="11"/>
        <v>8380326</v>
      </c>
      <c r="C147" s="24">
        <f t="shared" si="11"/>
        <v>8380326</v>
      </c>
      <c r="D147" s="24">
        <f t="shared" si="11"/>
        <v>0</v>
      </c>
      <c r="E147" s="24">
        <f>SUM(E148:E149)</f>
        <v>0</v>
      </c>
      <c r="F147" s="24">
        <f>SUM(F148:F149)</f>
        <v>0</v>
      </c>
      <c r="G147" s="24">
        <f t="shared" si="12"/>
        <v>0</v>
      </c>
      <c r="H147" s="24">
        <f>SUM(H148:H149)</f>
        <v>0</v>
      </c>
      <c r="I147" s="24">
        <f>SUM(I148:I149)</f>
        <v>0</v>
      </c>
      <c r="J147" s="24">
        <f t="shared" si="13"/>
        <v>0</v>
      </c>
      <c r="K147" s="24">
        <f>SUM(K148:K149)</f>
        <v>694319</v>
      </c>
      <c r="L147" s="24">
        <f>SUM(L148:L149)</f>
        <v>694319</v>
      </c>
      <c r="M147" s="24">
        <f t="shared" si="14"/>
        <v>0</v>
      </c>
      <c r="N147" s="24">
        <f>SUM(N148:N149)</f>
        <v>0</v>
      </c>
      <c r="O147" s="24">
        <f>SUM(O148:O149)</f>
        <v>0</v>
      </c>
      <c r="P147" s="24">
        <f t="shared" si="15"/>
        <v>0</v>
      </c>
      <c r="Q147" s="24">
        <f>SUM(Q148:Q149)</f>
        <v>0</v>
      </c>
      <c r="R147" s="24">
        <f>SUM(R148:R149)</f>
        <v>0</v>
      </c>
      <c r="S147" s="24">
        <f t="shared" si="16"/>
        <v>0</v>
      </c>
      <c r="T147" s="24">
        <f>SUM(T148:T149)</f>
        <v>1431997</v>
      </c>
      <c r="U147" s="24">
        <f>SUM(U148:U149)</f>
        <v>1431997</v>
      </c>
      <c r="V147" s="24">
        <f t="shared" si="17"/>
        <v>0</v>
      </c>
      <c r="W147" s="24">
        <f>SUM(W148:W149)</f>
        <v>0</v>
      </c>
      <c r="X147" s="24">
        <f>SUM(X148:X149)</f>
        <v>1120414</v>
      </c>
      <c r="Y147" s="24">
        <f t="shared" si="18"/>
        <v>1120414</v>
      </c>
      <c r="Z147" s="24">
        <f>SUM(Z148:Z149)</f>
        <v>6254010</v>
      </c>
      <c r="AA147" s="24">
        <f>SUM(AA148:AA149)</f>
        <v>5133596</v>
      </c>
      <c r="AB147" s="24">
        <f t="shared" si="19"/>
        <v>-1120414</v>
      </c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2"/>
      <c r="BF147" s="22"/>
      <c r="BG147" s="22"/>
      <c r="BH147" s="22"/>
      <c r="BI147" s="22"/>
      <c r="BJ147" s="22"/>
      <c r="BK147" s="22"/>
      <c r="BL147" s="22"/>
      <c r="BM147" s="22"/>
      <c r="BN147" s="22"/>
      <c r="BO147" s="22"/>
      <c r="BP147" s="22"/>
      <c r="BQ147" s="22"/>
      <c r="BR147" s="22"/>
      <c r="BS147" s="22"/>
      <c r="BT147" s="22"/>
      <c r="BU147" s="22"/>
      <c r="BV147" s="22"/>
      <c r="BW147" s="22"/>
      <c r="BX147" s="22"/>
      <c r="BY147" s="22"/>
      <c r="BZ147" s="22"/>
      <c r="CA147" s="22"/>
      <c r="CB147" s="22"/>
      <c r="CC147" s="22"/>
      <c r="CD147" s="22"/>
      <c r="CE147" s="22"/>
      <c r="CF147" s="22"/>
      <c r="CG147" s="22"/>
      <c r="CH147" s="22"/>
      <c r="CI147" s="22"/>
      <c r="CJ147" s="22"/>
      <c r="CK147" s="22"/>
      <c r="CL147" s="22"/>
      <c r="CM147" s="22"/>
      <c r="CN147" s="22"/>
      <c r="CO147" s="22"/>
      <c r="CP147" s="22"/>
      <c r="CQ147" s="22"/>
      <c r="CR147" s="22"/>
      <c r="CS147" s="22"/>
      <c r="CT147" s="22"/>
      <c r="CU147" s="22"/>
      <c r="CV147" s="22"/>
      <c r="CW147" s="22"/>
      <c r="CX147" s="22"/>
      <c r="CY147" s="22"/>
      <c r="CZ147" s="22"/>
      <c r="DA147" s="22"/>
      <c r="DB147" s="22"/>
      <c r="DC147" s="22"/>
      <c r="DD147" s="22"/>
      <c r="DE147" s="22"/>
      <c r="DF147" s="22"/>
      <c r="DG147" s="22"/>
      <c r="DH147" s="22"/>
      <c r="DI147" s="22"/>
      <c r="DJ147" s="22"/>
      <c r="DK147" s="22"/>
      <c r="DL147" s="22"/>
      <c r="DM147" s="22"/>
      <c r="DN147" s="22"/>
      <c r="DO147" s="22"/>
      <c r="DP147" s="22"/>
      <c r="DQ147" s="22"/>
      <c r="DR147" s="22"/>
      <c r="DS147" s="22"/>
      <c r="DT147" s="22"/>
      <c r="DU147" s="22"/>
      <c r="DV147" s="22"/>
      <c r="DW147" s="22"/>
      <c r="DX147" s="22"/>
      <c r="DY147" s="22"/>
      <c r="DZ147" s="22"/>
      <c r="EA147" s="22"/>
      <c r="EB147" s="22"/>
      <c r="EC147" s="22"/>
      <c r="ED147" s="22"/>
      <c r="EE147" s="22"/>
      <c r="EF147" s="22"/>
      <c r="EG147" s="22"/>
      <c r="EH147" s="22"/>
      <c r="EI147" s="22"/>
      <c r="EJ147" s="22"/>
      <c r="EK147" s="22"/>
      <c r="EL147" s="22"/>
      <c r="EM147" s="22"/>
      <c r="EN147" s="22"/>
      <c r="EO147" s="22"/>
      <c r="EP147" s="22"/>
      <c r="EQ147" s="22"/>
      <c r="ER147" s="22"/>
      <c r="ES147" s="22"/>
      <c r="ET147" s="22"/>
      <c r="EU147" s="22"/>
      <c r="EV147" s="22"/>
      <c r="EW147" s="22"/>
      <c r="EX147" s="22"/>
      <c r="EY147" s="22"/>
      <c r="EZ147" s="22"/>
      <c r="FA147" s="22"/>
      <c r="FB147" s="22"/>
      <c r="FC147" s="22"/>
      <c r="FD147" s="22"/>
      <c r="FE147" s="22"/>
      <c r="FF147" s="22"/>
      <c r="FG147" s="22"/>
      <c r="FH147" s="22"/>
      <c r="FI147" s="22"/>
      <c r="FJ147" s="22"/>
      <c r="FK147" s="22"/>
      <c r="FL147" s="22"/>
      <c r="FM147" s="22"/>
      <c r="FN147" s="22"/>
      <c r="FO147" s="22"/>
      <c r="FP147" s="22"/>
      <c r="FQ147" s="22"/>
      <c r="FR147" s="22"/>
      <c r="FS147" s="22"/>
      <c r="FT147" s="22"/>
      <c r="FU147" s="22"/>
      <c r="FV147" s="22"/>
      <c r="FW147" s="22"/>
      <c r="FX147" s="22"/>
      <c r="FY147" s="22"/>
      <c r="FZ147" s="22"/>
      <c r="GA147" s="7"/>
      <c r="GB147" s="7"/>
      <c r="GC147" s="7"/>
      <c r="GD147" s="7"/>
      <c r="GE147" s="7"/>
      <c r="GF147" s="7"/>
      <c r="GG147" s="7"/>
      <c r="GH147" s="7"/>
      <c r="GI147" s="7"/>
      <c r="GJ147" s="7"/>
      <c r="GK147" s="7"/>
      <c r="GL147" s="7"/>
      <c r="GM147" s="7"/>
      <c r="GN147" s="7"/>
      <c r="GO147" s="7"/>
      <c r="GP147" s="7"/>
      <c r="GQ147" s="7"/>
      <c r="GR147" s="7"/>
      <c r="GS147" s="7"/>
      <c r="GT147" s="7"/>
      <c r="GU147" s="7"/>
      <c r="GV147" s="7"/>
      <c r="GW147" s="7"/>
      <c r="GX147" s="7"/>
      <c r="GY147" s="7"/>
      <c r="GZ147" s="7"/>
      <c r="HA147" s="7"/>
      <c r="HB147" s="7"/>
      <c r="HC147" s="7"/>
      <c r="HD147" s="7"/>
      <c r="HE147" s="7"/>
      <c r="HF147" s="7"/>
      <c r="HG147" s="7"/>
      <c r="HH147" s="7"/>
      <c r="HI147" s="7"/>
      <c r="HJ147" s="7"/>
      <c r="HK147" s="7"/>
      <c r="HL147" s="7"/>
      <c r="HM147" s="7"/>
      <c r="HN147" s="7"/>
      <c r="HO147" s="7"/>
      <c r="HP147" s="7"/>
      <c r="HQ147" s="7"/>
      <c r="HR147" s="7"/>
      <c r="HS147" s="7"/>
      <c r="HT147" s="7"/>
      <c r="HU147" s="7"/>
      <c r="HV147" s="7"/>
      <c r="HW147" s="7"/>
      <c r="HX147" s="7"/>
      <c r="HY147" s="7"/>
      <c r="HZ147" s="7"/>
      <c r="IA147" s="7"/>
      <c r="IB147" s="7"/>
      <c r="IC147" s="7"/>
      <c r="ID147" s="7"/>
      <c r="IE147" s="7"/>
      <c r="IF147" s="7"/>
      <c r="IG147" s="7"/>
      <c r="IH147" s="7"/>
      <c r="II147" s="7"/>
      <c r="IJ147" s="7"/>
      <c r="IK147" s="7"/>
      <c r="IL147" s="7"/>
      <c r="IM147" s="7"/>
      <c r="IN147" s="7"/>
      <c r="IO147" s="7"/>
    </row>
    <row r="148" spans="1:251" ht="126">
      <c r="A148" s="32" t="s">
        <v>143</v>
      </c>
      <c r="B148" s="30">
        <f t="shared" si="11"/>
        <v>1797512</v>
      </c>
      <c r="C148" s="30">
        <f t="shared" si="11"/>
        <v>1797512</v>
      </c>
      <c r="D148" s="30">
        <f t="shared" si="11"/>
        <v>0</v>
      </c>
      <c r="E148" s="30">
        <v>0</v>
      </c>
      <c r="F148" s="30">
        <v>0</v>
      </c>
      <c r="G148" s="30">
        <f t="shared" si="12"/>
        <v>0</v>
      </c>
      <c r="H148" s="30">
        <v>0</v>
      </c>
      <c r="I148" s="30">
        <v>0</v>
      </c>
      <c r="J148" s="30">
        <f t="shared" si="13"/>
        <v>0</v>
      </c>
      <c r="K148" s="30">
        <v>0</v>
      </c>
      <c r="L148" s="30">
        <v>0</v>
      </c>
      <c r="M148" s="30">
        <f t="shared" si="14"/>
        <v>0</v>
      </c>
      <c r="N148" s="30"/>
      <c r="O148" s="30"/>
      <c r="P148" s="30">
        <f t="shared" si="15"/>
        <v>0</v>
      </c>
      <c r="Q148" s="30">
        <v>0</v>
      </c>
      <c r="R148" s="30">
        <v>0</v>
      </c>
      <c r="S148" s="30">
        <f t="shared" si="16"/>
        <v>0</v>
      </c>
      <c r="T148" s="30">
        <v>0</v>
      </c>
      <c r="U148" s="30">
        <v>0</v>
      </c>
      <c r="V148" s="30">
        <f t="shared" si="17"/>
        <v>0</v>
      </c>
      <c r="W148" s="30">
        <v>0</v>
      </c>
      <c r="X148" s="30">
        <v>0</v>
      </c>
      <c r="Y148" s="30">
        <f t="shared" si="18"/>
        <v>0</v>
      </c>
      <c r="Z148" s="30">
        <v>1797512</v>
      </c>
      <c r="AA148" s="30">
        <v>1797512</v>
      </c>
      <c r="AB148" s="30">
        <f t="shared" si="19"/>
        <v>0</v>
      </c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  <c r="GK148" s="7"/>
      <c r="GL148" s="7"/>
      <c r="GM148" s="7"/>
      <c r="GN148" s="7"/>
      <c r="GO148" s="7"/>
      <c r="GP148" s="7"/>
      <c r="GQ148" s="7"/>
      <c r="GR148" s="7"/>
      <c r="GS148" s="7"/>
      <c r="GT148" s="7"/>
      <c r="GU148" s="7"/>
      <c r="GV148" s="7"/>
      <c r="GW148" s="7"/>
      <c r="GX148" s="7"/>
      <c r="GY148" s="7"/>
      <c r="GZ148" s="7"/>
      <c r="HA148" s="7"/>
      <c r="HB148" s="7"/>
      <c r="HC148" s="7"/>
      <c r="HD148" s="7"/>
      <c r="HE148" s="7"/>
      <c r="HF148" s="7"/>
      <c r="HG148" s="7"/>
      <c r="HH148" s="7"/>
      <c r="HI148" s="7"/>
      <c r="HJ148" s="7"/>
      <c r="HK148" s="7"/>
      <c r="HL148" s="7"/>
      <c r="HM148" s="7"/>
      <c r="HN148" s="7"/>
      <c r="HO148" s="7"/>
      <c r="HP148" s="7"/>
      <c r="HQ148" s="7"/>
      <c r="HR148" s="7"/>
      <c r="HS148" s="7"/>
      <c r="HT148" s="7"/>
      <c r="HU148" s="7"/>
      <c r="HV148" s="7"/>
      <c r="HW148" s="7"/>
      <c r="HX148" s="7"/>
      <c r="HY148" s="7"/>
      <c r="HZ148" s="7"/>
      <c r="IA148" s="7"/>
      <c r="IB148" s="7"/>
      <c r="IC148" s="7"/>
      <c r="ID148" s="7"/>
      <c r="IE148" s="7"/>
      <c r="IF148" s="7"/>
      <c r="IG148" s="7"/>
      <c r="IH148" s="7"/>
      <c r="II148" s="7"/>
      <c r="IJ148" s="7"/>
      <c r="IK148" s="7"/>
      <c r="IL148" s="7"/>
      <c r="IM148" s="7"/>
      <c r="IN148" s="7"/>
      <c r="IO148" s="7"/>
    </row>
    <row r="149" spans="1:251" ht="34.5" customHeight="1">
      <c r="A149" s="31" t="s">
        <v>144</v>
      </c>
      <c r="B149" s="30">
        <f t="shared" si="11"/>
        <v>6582814</v>
      </c>
      <c r="C149" s="30">
        <f t="shared" si="11"/>
        <v>6582814</v>
      </c>
      <c r="D149" s="30">
        <f t="shared" si="11"/>
        <v>0</v>
      </c>
      <c r="E149" s="30">
        <v>0</v>
      </c>
      <c r="F149" s="30">
        <v>0</v>
      </c>
      <c r="G149" s="30">
        <f t="shared" si="12"/>
        <v>0</v>
      </c>
      <c r="H149" s="30">
        <v>0</v>
      </c>
      <c r="I149" s="30">
        <v>0</v>
      </c>
      <c r="J149" s="30">
        <f t="shared" si="13"/>
        <v>0</v>
      </c>
      <c r="K149" s="30">
        <f>1102+1000000+21831+52100-380714</f>
        <v>694319</v>
      </c>
      <c r="L149" s="30">
        <f>1102+1000000+21831+52100-380714</f>
        <v>694319</v>
      </c>
      <c r="M149" s="30">
        <f t="shared" si="14"/>
        <v>0</v>
      </c>
      <c r="N149" s="30">
        <v>0</v>
      </c>
      <c r="O149" s="30">
        <v>0</v>
      </c>
      <c r="P149" s="30">
        <f t="shared" si="15"/>
        <v>0</v>
      </c>
      <c r="Q149" s="30">
        <v>0</v>
      </c>
      <c r="R149" s="30">
        <v>0</v>
      </c>
      <c r="S149" s="30">
        <f t="shared" si="16"/>
        <v>0</v>
      </c>
      <c r="T149" s="30">
        <v>1431997</v>
      </c>
      <c r="U149" s="30">
        <v>1431997</v>
      </c>
      <c r="V149" s="30">
        <f t="shared" si="17"/>
        <v>0</v>
      </c>
      <c r="W149" s="30">
        <v>0</v>
      </c>
      <c r="X149" s="30">
        <f>1120414</f>
        <v>1120414</v>
      </c>
      <c r="Y149" s="30">
        <f t="shared" si="18"/>
        <v>1120414</v>
      </c>
      <c r="Z149" s="30">
        <f>6189541+407673-14400-1102-693217-1431997</f>
        <v>4456498</v>
      </c>
      <c r="AA149" s="30">
        <f>6189541+407673-14400-1102-693217-1431997-1120414</f>
        <v>3336084</v>
      </c>
      <c r="AB149" s="30">
        <f t="shared" si="19"/>
        <v>-1120414</v>
      </c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  <c r="EJ149" s="7"/>
      <c r="EK149" s="7"/>
      <c r="EL149" s="7"/>
      <c r="EM149" s="7"/>
      <c r="EN149" s="7"/>
      <c r="EO149" s="7"/>
      <c r="EP149" s="7"/>
      <c r="EQ149" s="7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  <c r="GH149" s="7"/>
      <c r="GI149" s="7"/>
      <c r="GJ149" s="7"/>
      <c r="GK149" s="7"/>
      <c r="GL149" s="7"/>
      <c r="GM149" s="7"/>
      <c r="GN149" s="7"/>
      <c r="GO149" s="7"/>
      <c r="GP149" s="7"/>
      <c r="GQ149" s="7"/>
      <c r="GR149" s="7"/>
      <c r="GS149" s="7"/>
      <c r="GT149" s="7"/>
      <c r="GU149" s="7"/>
      <c r="GV149" s="7"/>
      <c r="GW149" s="7"/>
      <c r="GX149" s="7"/>
      <c r="GY149" s="7"/>
      <c r="GZ149" s="7"/>
      <c r="HA149" s="7"/>
      <c r="HB149" s="7"/>
      <c r="HC149" s="7"/>
      <c r="HD149" s="7"/>
      <c r="HE149" s="7"/>
      <c r="HF149" s="7"/>
      <c r="HG149" s="7"/>
      <c r="HH149" s="7"/>
      <c r="HI149" s="7"/>
      <c r="HJ149" s="7"/>
      <c r="HK149" s="7"/>
      <c r="HL149" s="7"/>
      <c r="HM149" s="7"/>
      <c r="HN149" s="7"/>
      <c r="HO149" s="7"/>
      <c r="HP149" s="7"/>
      <c r="HQ149" s="7"/>
      <c r="HR149" s="7"/>
      <c r="HS149" s="7"/>
      <c r="HT149" s="7"/>
      <c r="HU149" s="7"/>
      <c r="HV149" s="7"/>
      <c r="HW149" s="7"/>
      <c r="HX149" s="7"/>
      <c r="HY149" s="7"/>
      <c r="HZ149" s="7"/>
      <c r="IA149" s="7"/>
      <c r="IB149" s="7"/>
      <c r="IC149" s="7"/>
      <c r="ID149" s="7"/>
      <c r="IE149" s="7"/>
      <c r="IF149" s="7"/>
      <c r="IG149" s="7"/>
      <c r="IH149" s="7"/>
      <c r="II149" s="7"/>
      <c r="IJ149" s="7"/>
      <c r="IK149" s="7"/>
      <c r="IL149" s="7"/>
      <c r="IM149" s="7"/>
      <c r="IN149" s="7"/>
      <c r="IO149" s="7"/>
    </row>
    <row r="150" spans="1:251" ht="31.5">
      <c r="A150" s="23" t="s">
        <v>120</v>
      </c>
      <c r="B150" s="24">
        <f t="shared" ref="B150:D216" si="20">E150+H150+K150+N150+Q150+T150+W150+Z150</f>
        <v>430620</v>
      </c>
      <c r="C150" s="24">
        <f t="shared" si="20"/>
        <v>514020</v>
      </c>
      <c r="D150" s="24">
        <f t="shared" si="20"/>
        <v>83400</v>
      </c>
      <c r="E150" s="24">
        <f>SUM(E151:E168)</f>
        <v>0</v>
      </c>
      <c r="F150" s="24">
        <f>SUM(F151:F168)</f>
        <v>0</v>
      </c>
      <c r="G150" s="24">
        <f t="shared" ref="G150:G216" si="21">F150-E150</f>
        <v>0</v>
      </c>
      <c r="H150" s="24">
        <f>SUM(H151:H168)</f>
        <v>0</v>
      </c>
      <c r="I150" s="24">
        <f>SUM(I151:I168)</f>
        <v>0</v>
      </c>
      <c r="J150" s="24">
        <f t="shared" ref="J150:J216" si="22">I150-H150</f>
        <v>0</v>
      </c>
      <c r="K150" s="24">
        <f>SUM(K151:K168)</f>
        <v>260624</v>
      </c>
      <c r="L150" s="24">
        <f>SUM(L151:L168)</f>
        <v>263024</v>
      </c>
      <c r="M150" s="24">
        <f t="shared" ref="M150:M216" si="23">L150-K150</f>
        <v>2400</v>
      </c>
      <c r="N150" s="24">
        <f>SUM(N151:N168)</f>
        <v>2400</v>
      </c>
      <c r="O150" s="24">
        <f>SUM(O151:O168)</f>
        <v>2400</v>
      </c>
      <c r="P150" s="24">
        <f t="shared" ref="P150:P216" si="24">O150-N150</f>
        <v>0</v>
      </c>
      <c r="Q150" s="24">
        <f>SUM(Q151:Q168)</f>
        <v>167596</v>
      </c>
      <c r="R150" s="24">
        <f>SUM(R151:R168)</f>
        <v>167596</v>
      </c>
      <c r="S150" s="24">
        <f t="shared" ref="S150:S216" si="25">R150-Q150</f>
        <v>0</v>
      </c>
      <c r="T150" s="24">
        <f>SUM(T151:T168)</f>
        <v>0</v>
      </c>
      <c r="U150" s="24">
        <f>SUM(U151:U168)</f>
        <v>0</v>
      </c>
      <c r="V150" s="24">
        <f t="shared" ref="V150:V216" si="26">U150-T150</f>
        <v>0</v>
      </c>
      <c r="W150" s="24">
        <f>SUM(W151:W168)</f>
        <v>0</v>
      </c>
      <c r="X150" s="24">
        <f>SUM(X151:X168)</f>
        <v>0</v>
      </c>
      <c r="Y150" s="24">
        <f t="shared" ref="Y150:Y216" si="27">X150-W150</f>
        <v>0</v>
      </c>
      <c r="Z150" s="24">
        <f>SUM(Z151:Z168)</f>
        <v>0</v>
      </c>
      <c r="AA150" s="24">
        <f>SUM(AA151:AA168)</f>
        <v>81000</v>
      </c>
      <c r="AB150" s="24">
        <f t="shared" ref="AB150:AB216" si="28">AA150-Z150</f>
        <v>81000</v>
      </c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7"/>
      <c r="EO150" s="7"/>
      <c r="EP150" s="7"/>
      <c r="EQ150" s="7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  <c r="GK150" s="7"/>
      <c r="GL150" s="7"/>
      <c r="GM150" s="7"/>
      <c r="GN150" s="7"/>
      <c r="GO150" s="7"/>
      <c r="GP150" s="7"/>
      <c r="GQ150" s="7"/>
      <c r="GR150" s="7"/>
      <c r="GS150" s="7"/>
      <c r="GT150" s="7"/>
      <c r="GU150" s="7"/>
      <c r="GV150" s="7"/>
      <c r="GW150" s="7"/>
      <c r="GX150" s="7"/>
      <c r="GY150" s="7"/>
      <c r="GZ150" s="7"/>
      <c r="HA150" s="7"/>
      <c r="HB150" s="7"/>
      <c r="HC150" s="7"/>
      <c r="HD150" s="7"/>
      <c r="HE150" s="7"/>
      <c r="HF150" s="7"/>
      <c r="HG150" s="7"/>
      <c r="HH150" s="7"/>
      <c r="HI150" s="7"/>
      <c r="HJ150" s="7"/>
      <c r="HK150" s="7"/>
      <c r="HL150" s="7"/>
      <c r="HM150" s="7"/>
      <c r="HN150" s="7"/>
      <c r="HO150" s="7"/>
      <c r="HP150" s="7"/>
      <c r="HQ150" s="7"/>
      <c r="HR150" s="7"/>
      <c r="HS150" s="7"/>
      <c r="HT150" s="7"/>
      <c r="HU150" s="7"/>
      <c r="HV150" s="7"/>
      <c r="HW150" s="7"/>
      <c r="HX150" s="7"/>
      <c r="HY150" s="7"/>
      <c r="HZ150" s="7"/>
      <c r="IA150" s="7"/>
      <c r="IB150" s="7"/>
      <c r="IC150" s="7"/>
      <c r="ID150" s="7"/>
      <c r="IE150" s="7"/>
      <c r="IF150" s="7"/>
      <c r="IG150" s="7"/>
      <c r="IH150" s="7"/>
      <c r="II150" s="7"/>
      <c r="IJ150" s="7"/>
      <c r="IK150" s="7"/>
      <c r="IL150" s="7"/>
      <c r="IM150" s="7"/>
      <c r="IN150" s="7"/>
      <c r="IO150" s="7"/>
    </row>
    <row r="151" spans="1:251" ht="47.25">
      <c r="A151" s="31" t="s">
        <v>145</v>
      </c>
      <c r="B151" s="30">
        <f t="shared" si="20"/>
        <v>30000</v>
      </c>
      <c r="C151" s="30">
        <f t="shared" si="20"/>
        <v>30000</v>
      </c>
      <c r="D151" s="30">
        <f t="shared" si="20"/>
        <v>0</v>
      </c>
      <c r="E151" s="30">
        <v>0</v>
      </c>
      <c r="F151" s="30">
        <v>0</v>
      </c>
      <c r="G151" s="30">
        <f t="shared" si="21"/>
        <v>0</v>
      </c>
      <c r="H151" s="30">
        <v>0</v>
      </c>
      <c r="I151" s="30">
        <v>0</v>
      </c>
      <c r="J151" s="30">
        <f t="shared" si="22"/>
        <v>0</v>
      </c>
      <c r="K151" s="30">
        <v>0</v>
      </c>
      <c r="L151" s="30">
        <v>0</v>
      </c>
      <c r="M151" s="30">
        <f t="shared" si="23"/>
        <v>0</v>
      </c>
      <c r="N151" s="30">
        <v>0</v>
      </c>
      <c r="O151" s="30">
        <v>0</v>
      </c>
      <c r="P151" s="30">
        <f t="shared" si="24"/>
        <v>0</v>
      </c>
      <c r="Q151" s="30">
        <v>30000</v>
      </c>
      <c r="R151" s="30">
        <v>30000</v>
      </c>
      <c r="S151" s="30">
        <f t="shared" si="25"/>
        <v>0</v>
      </c>
      <c r="T151" s="30">
        <v>0</v>
      </c>
      <c r="U151" s="30">
        <v>0</v>
      </c>
      <c r="V151" s="30">
        <f t="shared" si="26"/>
        <v>0</v>
      </c>
      <c r="W151" s="30">
        <v>0</v>
      </c>
      <c r="X151" s="30">
        <v>0</v>
      </c>
      <c r="Y151" s="30">
        <f t="shared" si="27"/>
        <v>0</v>
      </c>
      <c r="Z151" s="30">
        <v>0</v>
      </c>
      <c r="AA151" s="30">
        <v>0</v>
      </c>
      <c r="AB151" s="30">
        <f t="shared" si="28"/>
        <v>0</v>
      </c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  <c r="GK151" s="7"/>
      <c r="GL151" s="7"/>
      <c r="GM151" s="7"/>
      <c r="GN151" s="7"/>
      <c r="GO151" s="7"/>
      <c r="GP151" s="7"/>
      <c r="GQ151" s="7"/>
      <c r="GR151" s="7"/>
      <c r="GS151" s="7"/>
      <c r="GT151" s="7"/>
      <c r="GU151" s="7"/>
      <c r="GV151" s="7"/>
      <c r="GW151" s="7"/>
      <c r="GX151" s="7"/>
      <c r="GY151" s="7"/>
      <c r="GZ151" s="7"/>
      <c r="HA151" s="7"/>
      <c r="HB151" s="7"/>
      <c r="HC151" s="7"/>
      <c r="HD151" s="7"/>
      <c r="HE151" s="7"/>
      <c r="HF151" s="7"/>
      <c r="HG151" s="7"/>
      <c r="HH151" s="7"/>
      <c r="HI151" s="7"/>
      <c r="HJ151" s="7"/>
      <c r="HK151" s="7"/>
      <c r="HL151" s="7"/>
      <c r="HM151" s="7"/>
      <c r="HN151" s="7"/>
      <c r="HO151" s="7"/>
      <c r="HP151" s="7"/>
      <c r="HQ151" s="7"/>
      <c r="HR151" s="7"/>
      <c r="HS151" s="7"/>
      <c r="HT151" s="7"/>
      <c r="HU151" s="7"/>
      <c r="HV151" s="7"/>
      <c r="HW151" s="7"/>
      <c r="HX151" s="7"/>
      <c r="HY151" s="7"/>
      <c r="HZ151" s="7"/>
      <c r="IA151" s="7"/>
      <c r="IB151" s="7"/>
      <c r="IC151" s="7"/>
      <c r="ID151" s="7"/>
      <c r="IE151" s="7"/>
      <c r="IF151" s="7"/>
      <c r="IG151" s="7"/>
      <c r="IH151" s="7"/>
      <c r="II151" s="7"/>
      <c r="IJ151" s="7"/>
      <c r="IK151" s="7"/>
      <c r="IL151" s="7"/>
      <c r="IM151" s="7"/>
      <c r="IN151" s="7"/>
      <c r="IO151" s="7"/>
    </row>
    <row r="152" spans="1:251" ht="78.75">
      <c r="A152" s="34" t="s">
        <v>146</v>
      </c>
      <c r="B152" s="30">
        <f t="shared" si="20"/>
        <v>0</v>
      </c>
      <c r="C152" s="30">
        <f t="shared" si="20"/>
        <v>81000</v>
      </c>
      <c r="D152" s="30">
        <f t="shared" si="20"/>
        <v>81000</v>
      </c>
      <c r="E152" s="30"/>
      <c r="F152" s="30"/>
      <c r="G152" s="30">
        <f t="shared" si="21"/>
        <v>0</v>
      </c>
      <c r="H152" s="30">
        <v>0</v>
      </c>
      <c r="I152" s="30">
        <v>0</v>
      </c>
      <c r="J152" s="30">
        <f t="shared" si="22"/>
        <v>0</v>
      </c>
      <c r="K152" s="30">
        <v>0</v>
      </c>
      <c r="L152" s="30">
        <f t="shared" ref="L152" si="29">5400-5400</f>
        <v>0</v>
      </c>
      <c r="M152" s="30">
        <f t="shared" si="23"/>
        <v>0</v>
      </c>
      <c r="N152" s="30">
        <v>0</v>
      </c>
      <c r="O152" s="30">
        <v>0</v>
      </c>
      <c r="P152" s="30">
        <f t="shared" si="24"/>
        <v>0</v>
      </c>
      <c r="Q152" s="30">
        <v>0</v>
      </c>
      <c r="R152" s="30">
        <v>0</v>
      </c>
      <c r="S152" s="30">
        <f t="shared" si="25"/>
        <v>0</v>
      </c>
      <c r="T152" s="30"/>
      <c r="U152" s="30"/>
      <c r="V152" s="30">
        <f t="shared" si="26"/>
        <v>0</v>
      </c>
      <c r="W152" s="30">
        <v>0</v>
      </c>
      <c r="X152" s="30">
        <v>0</v>
      </c>
      <c r="Y152" s="30">
        <f t="shared" si="27"/>
        <v>0</v>
      </c>
      <c r="Z152" s="30">
        <v>0</v>
      </c>
      <c r="AA152" s="30">
        <v>81000</v>
      </c>
      <c r="AB152" s="30">
        <f t="shared" si="28"/>
        <v>81000</v>
      </c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  <c r="GK152" s="7"/>
      <c r="GL152" s="7"/>
      <c r="GM152" s="7"/>
      <c r="GN152" s="7"/>
      <c r="GO152" s="7"/>
      <c r="GP152" s="7"/>
      <c r="GQ152" s="7"/>
      <c r="GR152" s="7"/>
      <c r="GS152" s="7"/>
      <c r="GT152" s="7"/>
      <c r="GU152" s="7"/>
      <c r="GV152" s="7"/>
      <c r="GW152" s="7"/>
      <c r="GX152" s="7"/>
      <c r="GY152" s="7"/>
      <c r="GZ152" s="7"/>
      <c r="HA152" s="7"/>
      <c r="HB152" s="7"/>
      <c r="HC152" s="7"/>
      <c r="HD152" s="7"/>
      <c r="HE152" s="7"/>
      <c r="HF152" s="7"/>
      <c r="HG152" s="7"/>
      <c r="HH152" s="7"/>
      <c r="HI152" s="7"/>
      <c r="HJ152" s="7"/>
      <c r="HK152" s="7"/>
      <c r="HL152" s="7"/>
      <c r="HM152" s="7"/>
      <c r="HN152" s="7"/>
      <c r="HO152" s="7"/>
      <c r="HP152" s="7"/>
      <c r="HQ152" s="7"/>
      <c r="HR152" s="7"/>
      <c r="HS152" s="7"/>
      <c r="HT152" s="7"/>
      <c r="HU152" s="7"/>
      <c r="HV152" s="7"/>
      <c r="HW152" s="7"/>
      <c r="HX152" s="7"/>
      <c r="HY152" s="7"/>
      <c r="HZ152" s="7"/>
      <c r="IA152" s="7"/>
      <c r="IB152" s="7"/>
      <c r="IC152" s="7"/>
      <c r="ID152" s="7"/>
      <c r="IE152" s="7"/>
      <c r="IF152" s="7"/>
      <c r="IG152" s="7"/>
      <c r="IH152" s="7"/>
      <c r="II152" s="7"/>
      <c r="IJ152" s="7"/>
      <c r="IK152" s="7"/>
      <c r="IL152" s="7"/>
      <c r="IM152" s="7"/>
      <c r="IN152" s="7"/>
      <c r="IO152" s="7"/>
      <c r="IP152" s="7"/>
      <c r="IQ152" s="7"/>
    </row>
    <row r="153" spans="1:251" ht="47.25">
      <c r="A153" s="31" t="s">
        <v>147</v>
      </c>
      <c r="B153" s="30">
        <f t="shared" si="20"/>
        <v>224052</v>
      </c>
      <c r="C153" s="30">
        <f t="shared" si="20"/>
        <v>224052</v>
      </c>
      <c r="D153" s="30">
        <f t="shared" si="20"/>
        <v>0</v>
      </c>
      <c r="E153" s="30">
        <v>0</v>
      </c>
      <c r="F153" s="30">
        <v>0</v>
      </c>
      <c r="G153" s="30">
        <f t="shared" si="21"/>
        <v>0</v>
      </c>
      <c r="H153" s="30">
        <v>0</v>
      </c>
      <c r="I153" s="30">
        <v>0</v>
      </c>
      <c r="J153" s="30">
        <f t="shared" si="22"/>
        <v>0</v>
      </c>
      <c r="K153" s="30">
        <v>224052</v>
      </c>
      <c r="L153" s="30">
        <v>224052</v>
      </c>
      <c r="M153" s="30">
        <f t="shared" si="23"/>
        <v>0</v>
      </c>
      <c r="N153" s="30">
        <v>0</v>
      </c>
      <c r="O153" s="30">
        <v>0</v>
      </c>
      <c r="P153" s="30">
        <f t="shared" si="24"/>
        <v>0</v>
      </c>
      <c r="Q153" s="30">
        <v>0</v>
      </c>
      <c r="R153" s="30">
        <v>0</v>
      </c>
      <c r="S153" s="30">
        <f t="shared" si="25"/>
        <v>0</v>
      </c>
      <c r="T153" s="30">
        <f>224052-224052</f>
        <v>0</v>
      </c>
      <c r="U153" s="30">
        <f>224052-224052</f>
        <v>0</v>
      </c>
      <c r="V153" s="30">
        <f t="shared" si="26"/>
        <v>0</v>
      </c>
      <c r="W153" s="30">
        <v>0</v>
      </c>
      <c r="X153" s="30">
        <v>0</v>
      </c>
      <c r="Y153" s="30">
        <f t="shared" si="27"/>
        <v>0</v>
      </c>
      <c r="Z153" s="30">
        <v>0</v>
      </c>
      <c r="AA153" s="30">
        <v>0</v>
      </c>
      <c r="AB153" s="30">
        <f t="shared" si="28"/>
        <v>0</v>
      </c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  <c r="GK153" s="7"/>
      <c r="GL153" s="7"/>
      <c r="GM153" s="7"/>
      <c r="GN153" s="7"/>
      <c r="GO153" s="7"/>
      <c r="GP153" s="7"/>
      <c r="GQ153" s="7"/>
      <c r="GR153" s="7"/>
      <c r="GS153" s="7"/>
      <c r="GT153" s="7"/>
      <c r="GU153" s="7"/>
      <c r="GV153" s="7"/>
      <c r="GW153" s="7"/>
      <c r="GX153" s="7"/>
      <c r="GY153" s="7"/>
      <c r="GZ153" s="7"/>
      <c r="HA153" s="7"/>
      <c r="HB153" s="7"/>
      <c r="HC153" s="7"/>
      <c r="HD153" s="7"/>
      <c r="HE153" s="7"/>
      <c r="HF153" s="7"/>
      <c r="HG153" s="7"/>
      <c r="HH153" s="7"/>
      <c r="HI153" s="7"/>
      <c r="HJ153" s="7"/>
      <c r="HK153" s="7"/>
      <c r="HL153" s="7"/>
      <c r="HM153" s="7"/>
      <c r="HN153" s="7"/>
      <c r="HO153" s="7"/>
      <c r="HP153" s="7"/>
      <c r="HQ153" s="7"/>
      <c r="HR153" s="7"/>
      <c r="HS153" s="7"/>
      <c r="HT153" s="7"/>
      <c r="HU153" s="7"/>
      <c r="HV153" s="7"/>
      <c r="HW153" s="7"/>
      <c r="HX153" s="7"/>
      <c r="HY153" s="7"/>
      <c r="HZ153" s="7"/>
      <c r="IA153" s="7"/>
      <c r="IB153" s="7"/>
      <c r="IC153" s="7"/>
      <c r="ID153" s="7"/>
      <c r="IE153" s="7"/>
      <c r="IF153" s="7"/>
      <c r="IG153" s="7"/>
      <c r="IH153" s="7"/>
      <c r="II153" s="7"/>
      <c r="IJ153" s="7"/>
      <c r="IK153" s="7"/>
      <c r="IL153" s="7"/>
      <c r="IM153" s="7"/>
    </row>
    <row r="154" spans="1:251" ht="31.5">
      <c r="A154" s="31" t="s">
        <v>148</v>
      </c>
      <c r="B154" s="30">
        <f t="shared" si="20"/>
        <v>0</v>
      </c>
      <c r="C154" s="30">
        <f t="shared" si="20"/>
        <v>2400</v>
      </c>
      <c r="D154" s="30">
        <f t="shared" si="20"/>
        <v>2400</v>
      </c>
      <c r="E154" s="30">
        <v>0</v>
      </c>
      <c r="F154" s="30">
        <v>0</v>
      </c>
      <c r="G154" s="30">
        <f t="shared" si="21"/>
        <v>0</v>
      </c>
      <c r="H154" s="30">
        <v>0</v>
      </c>
      <c r="I154" s="30">
        <v>0</v>
      </c>
      <c r="J154" s="30">
        <f t="shared" si="22"/>
        <v>0</v>
      </c>
      <c r="K154" s="30">
        <v>0</v>
      </c>
      <c r="L154" s="30">
        <v>2400</v>
      </c>
      <c r="M154" s="30">
        <f t="shared" si="23"/>
        <v>2400</v>
      </c>
      <c r="N154" s="30">
        <v>0</v>
      </c>
      <c r="O154" s="30">
        <v>0</v>
      </c>
      <c r="P154" s="30">
        <f t="shared" si="24"/>
        <v>0</v>
      </c>
      <c r="Q154" s="30">
        <v>0</v>
      </c>
      <c r="R154" s="30">
        <v>0</v>
      </c>
      <c r="S154" s="30">
        <f t="shared" si="25"/>
        <v>0</v>
      </c>
      <c r="T154" s="30">
        <f>224052-224052</f>
        <v>0</v>
      </c>
      <c r="U154" s="30">
        <f>224052-224052</f>
        <v>0</v>
      </c>
      <c r="V154" s="30">
        <f t="shared" si="26"/>
        <v>0</v>
      </c>
      <c r="W154" s="30">
        <v>0</v>
      </c>
      <c r="X154" s="30">
        <v>0</v>
      </c>
      <c r="Y154" s="30">
        <f t="shared" si="27"/>
        <v>0</v>
      </c>
      <c r="Z154" s="30">
        <v>0</v>
      </c>
      <c r="AA154" s="30">
        <v>0</v>
      </c>
      <c r="AB154" s="30">
        <f t="shared" si="28"/>
        <v>0</v>
      </c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  <c r="GH154" s="7"/>
      <c r="GI154" s="7"/>
      <c r="GJ154" s="7"/>
      <c r="GK154" s="7"/>
      <c r="GL154" s="7"/>
      <c r="GM154" s="7"/>
      <c r="GN154" s="7"/>
      <c r="GO154" s="7"/>
      <c r="GP154" s="7"/>
      <c r="GQ154" s="7"/>
      <c r="GR154" s="7"/>
      <c r="GS154" s="7"/>
      <c r="GT154" s="7"/>
      <c r="GU154" s="7"/>
      <c r="GV154" s="7"/>
      <c r="GW154" s="7"/>
      <c r="GX154" s="7"/>
      <c r="GY154" s="7"/>
      <c r="GZ154" s="7"/>
      <c r="HA154" s="7"/>
      <c r="HB154" s="7"/>
      <c r="HC154" s="7"/>
      <c r="HD154" s="7"/>
      <c r="HE154" s="7"/>
      <c r="HF154" s="7"/>
      <c r="HG154" s="7"/>
      <c r="HH154" s="7"/>
      <c r="HI154" s="7"/>
      <c r="HJ154" s="7"/>
      <c r="HK154" s="7"/>
      <c r="HL154" s="7"/>
      <c r="HM154" s="7"/>
      <c r="HN154" s="7"/>
      <c r="HO154" s="7"/>
      <c r="HP154" s="7"/>
      <c r="HQ154" s="7"/>
      <c r="HR154" s="7"/>
      <c r="HS154" s="7"/>
      <c r="HT154" s="7"/>
      <c r="HU154" s="7"/>
      <c r="HV154" s="7"/>
      <c r="HW154" s="7"/>
      <c r="HX154" s="7"/>
      <c r="HY154" s="7"/>
      <c r="HZ154" s="7"/>
      <c r="IA154" s="7"/>
      <c r="IB154" s="7"/>
      <c r="IC154" s="7"/>
      <c r="ID154" s="7"/>
      <c r="IE154" s="7"/>
      <c r="IF154" s="7"/>
      <c r="IG154" s="7"/>
      <c r="IH154" s="7"/>
      <c r="II154" s="7"/>
      <c r="IJ154" s="7"/>
      <c r="IK154" s="7"/>
      <c r="IL154" s="7"/>
      <c r="IM154" s="7"/>
    </row>
    <row r="155" spans="1:251" ht="31.5">
      <c r="A155" s="31" t="s">
        <v>149</v>
      </c>
      <c r="B155" s="30">
        <f t="shared" si="20"/>
        <v>3061</v>
      </c>
      <c r="C155" s="30">
        <f t="shared" si="20"/>
        <v>3061</v>
      </c>
      <c r="D155" s="30">
        <f t="shared" si="20"/>
        <v>0</v>
      </c>
      <c r="E155" s="30">
        <v>0</v>
      </c>
      <c r="F155" s="30">
        <v>0</v>
      </c>
      <c r="G155" s="30">
        <f t="shared" si="21"/>
        <v>0</v>
      </c>
      <c r="H155" s="30">
        <v>0</v>
      </c>
      <c r="I155" s="30">
        <v>0</v>
      </c>
      <c r="J155" s="30">
        <f t="shared" si="22"/>
        <v>0</v>
      </c>
      <c r="K155" s="30">
        <v>0</v>
      </c>
      <c r="L155" s="30">
        <v>0</v>
      </c>
      <c r="M155" s="30">
        <f t="shared" si="23"/>
        <v>0</v>
      </c>
      <c r="N155" s="30">
        <v>0</v>
      </c>
      <c r="O155" s="30">
        <v>0</v>
      </c>
      <c r="P155" s="30">
        <f t="shared" si="24"/>
        <v>0</v>
      </c>
      <c r="Q155" s="30">
        <v>3061</v>
      </c>
      <c r="R155" s="30">
        <v>3061</v>
      </c>
      <c r="S155" s="30">
        <f t="shared" si="25"/>
        <v>0</v>
      </c>
      <c r="T155" s="30">
        <v>0</v>
      </c>
      <c r="U155" s="30">
        <v>0</v>
      </c>
      <c r="V155" s="30">
        <f t="shared" si="26"/>
        <v>0</v>
      </c>
      <c r="W155" s="30">
        <v>0</v>
      </c>
      <c r="X155" s="30">
        <v>0</v>
      </c>
      <c r="Y155" s="30">
        <f t="shared" si="27"/>
        <v>0</v>
      </c>
      <c r="Z155" s="30">
        <v>0</v>
      </c>
      <c r="AA155" s="30">
        <v>0</v>
      </c>
      <c r="AB155" s="30">
        <f t="shared" si="28"/>
        <v>0</v>
      </c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  <c r="GK155" s="7"/>
      <c r="GL155" s="7"/>
      <c r="GM155" s="7"/>
      <c r="GN155" s="7"/>
      <c r="GO155" s="7"/>
      <c r="GP155" s="7"/>
      <c r="GQ155" s="7"/>
      <c r="GR155" s="7"/>
      <c r="GS155" s="7"/>
      <c r="GT155" s="7"/>
      <c r="GU155" s="7"/>
      <c r="GV155" s="7"/>
      <c r="GW155" s="7"/>
      <c r="GX155" s="7"/>
      <c r="GY155" s="7"/>
      <c r="GZ155" s="7"/>
      <c r="HA155" s="7"/>
      <c r="HB155" s="7"/>
      <c r="HC155" s="7"/>
      <c r="HD155" s="7"/>
      <c r="HE155" s="7"/>
      <c r="HF155" s="7"/>
      <c r="HG155" s="7"/>
      <c r="HH155" s="7"/>
      <c r="HI155" s="7"/>
      <c r="HJ155" s="7"/>
      <c r="HK155" s="7"/>
      <c r="HL155" s="7"/>
      <c r="HM155" s="7"/>
      <c r="HN155" s="7"/>
      <c r="HO155" s="7"/>
      <c r="HP155" s="7"/>
      <c r="HQ155" s="7"/>
      <c r="HR155" s="7"/>
      <c r="HS155" s="7"/>
      <c r="HT155" s="7"/>
      <c r="HU155" s="7"/>
      <c r="HV155" s="7"/>
      <c r="HW155" s="7"/>
      <c r="HX155" s="7"/>
      <c r="HY155" s="7"/>
      <c r="HZ155" s="7"/>
      <c r="IA155" s="7"/>
      <c r="IB155" s="7"/>
      <c r="IC155" s="7"/>
      <c r="ID155" s="7"/>
      <c r="IE155" s="7"/>
      <c r="IF155" s="7"/>
      <c r="IG155" s="7"/>
      <c r="IH155" s="7"/>
      <c r="II155" s="7"/>
      <c r="IJ155" s="7"/>
      <c r="IK155" s="7"/>
      <c r="IL155" s="7"/>
      <c r="IM155" s="7"/>
      <c r="IN155" s="7"/>
      <c r="IO155" s="7"/>
    </row>
    <row r="156" spans="1:251" ht="47.25">
      <c r="A156" s="31" t="s">
        <v>150</v>
      </c>
      <c r="B156" s="30">
        <f t="shared" si="20"/>
        <v>3000</v>
      </c>
      <c r="C156" s="30">
        <f t="shared" si="20"/>
        <v>3000</v>
      </c>
      <c r="D156" s="30">
        <f t="shared" si="20"/>
        <v>0</v>
      </c>
      <c r="E156" s="30">
        <v>0</v>
      </c>
      <c r="F156" s="30">
        <v>0</v>
      </c>
      <c r="G156" s="30">
        <f t="shared" si="21"/>
        <v>0</v>
      </c>
      <c r="H156" s="30">
        <v>0</v>
      </c>
      <c r="I156" s="30">
        <v>0</v>
      </c>
      <c r="J156" s="30">
        <f t="shared" si="22"/>
        <v>0</v>
      </c>
      <c r="K156" s="30">
        <v>3000</v>
      </c>
      <c r="L156" s="30">
        <v>3000</v>
      </c>
      <c r="M156" s="30">
        <f t="shared" si="23"/>
        <v>0</v>
      </c>
      <c r="N156" s="30">
        <v>0</v>
      </c>
      <c r="O156" s="30">
        <v>0</v>
      </c>
      <c r="P156" s="30">
        <f t="shared" si="24"/>
        <v>0</v>
      </c>
      <c r="Q156" s="30"/>
      <c r="R156" s="30"/>
      <c r="S156" s="30">
        <f t="shared" si="25"/>
        <v>0</v>
      </c>
      <c r="T156" s="30">
        <v>0</v>
      </c>
      <c r="U156" s="30">
        <v>0</v>
      </c>
      <c r="V156" s="30">
        <f t="shared" si="26"/>
        <v>0</v>
      </c>
      <c r="W156" s="30">
        <v>0</v>
      </c>
      <c r="X156" s="30">
        <v>0</v>
      </c>
      <c r="Y156" s="30">
        <f t="shared" si="27"/>
        <v>0</v>
      </c>
      <c r="Z156" s="30">
        <v>0</v>
      </c>
      <c r="AA156" s="30">
        <v>0</v>
      </c>
      <c r="AB156" s="30">
        <f t="shared" si="28"/>
        <v>0</v>
      </c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  <c r="GK156" s="7"/>
      <c r="GL156" s="7"/>
      <c r="GM156" s="7"/>
      <c r="GN156" s="7"/>
      <c r="GO156" s="7"/>
      <c r="GP156" s="7"/>
      <c r="GQ156" s="7"/>
      <c r="GR156" s="7"/>
      <c r="GS156" s="7"/>
      <c r="GT156" s="7"/>
      <c r="GU156" s="7"/>
      <c r="GV156" s="7"/>
      <c r="GW156" s="7"/>
      <c r="GX156" s="7"/>
      <c r="GY156" s="7"/>
      <c r="GZ156" s="7"/>
      <c r="HA156" s="7"/>
      <c r="HB156" s="7"/>
      <c r="HC156" s="7"/>
      <c r="HD156" s="7"/>
      <c r="HE156" s="7"/>
      <c r="HF156" s="7"/>
      <c r="HG156" s="7"/>
      <c r="HH156" s="7"/>
      <c r="HI156" s="7"/>
      <c r="HJ156" s="7"/>
      <c r="HK156" s="7"/>
      <c r="HL156" s="7"/>
      <c r="HM156" s="7"/>
      <c r="HN156" s="7"/>
      <c r="HO156" s="7"/>
      <c r="HP156" s="7"/>
      <c r="HQ156" s="7"/>
      <c r="HR156" s="7"/>
      <c r="HS156" s="7"/>
      <c r="HT156" s="7"/>
      <c r="HU156" s="7"/>
      <c r="HV156" s="7"/>
      <c r="HW156" s="7"/>
      <c r="HX156" s="7"/>
      <c r="HY156" s="7"/>
      <c r="HZ156" s="7"/>
      <c r="IA156" s="7"/>
      <c r="IB156" s="7"/>
      <c r="IC156" s="7"/>
      <c r="ID156" s="7"/>
      <c r="IE156" s="7"/>
      <c r="IF156" s="7"/>
      <c r="IG156" s="7"/>
      <c r="IH156" s="7"/>
      <c r="II156" s="7"/>
      <c r="IJ156" s="7"/>
      <c r="IK156" s="7"/>
      <c r="IL156" s="7"/>
      <c r="IM156" s="7"/>
      <c r="IN156" s="7"/>
      <c r="IO156" s="7"/>
    </row>
    <row r="157" spans="1:251" ht="31.5">
      <c r="A157" s="31" t="s">
        <v>151</v>
      </c>
      <c r="B157" s="30">
        <f t="shared" si="20"/>
        <v>23025</v>
      </c>
      <c r="C157" s="30">
        <f t="shared" si="20"/>
        <v>23025</v>
      </c>
      <c r="D157" s="30">
        <f t="shared" si="20"/>
        <v>0</v>
      </c>
      <c r="E157" s="30">
        <v>0</v>
      </c>
      <c r="F157" s="30">
        <v>0</v>
      </c>
      <c r="G157" s="30">
        <f t="shared" si="21"/>
        <v>0</v>
      </c>
      <c r="H157" s="30">
        <v>0</v>
      </c>
      <c r="I157" s="30">
        <v>0</v>
      </c>
      <c r="J157" s="30">
        <f t="shared" si="22"/>
        <v>0</v>
      </c>
      <c r="K157" s="30">
        <f>18949+4076</f>
        <v>23025</v>
      </c>
      <c r="L157" s="30">
        <f>18949+4076</f>
        <v>23025</v>
      </c>
      <c r="M157" s="30">
        <f t="shared" si="23"/>
        <v>0</v>
      </c>
      <c r="N157" s="30">
        <v>0</v>
      </c>
      <c r="O157" s="30">
        <v>0</v>
      </c>
      <c r="P157" s="30">
        <f t="shared" si="24"/>
        <v>0</v>
      </c>
      <c r="Q157" s="30"/>
      <c r="R157" s="30"/>
      <c r="S157" s="30">
        <f t="shared" si="25"/>
        <v>0</v>
      </c>
      <c r="T157" s="30">
        <v>0</v>
      </c>
      <c r="U157" s="30">
        <v>0</v>
      </c>
      <c r="V157" s="30">
        <f t="shared" si="26"/>
        <v>0</v>
      </c>
      <c r="W157" s="30">
        <v>0</v>
      </c>
      <c r="X157" s="30">
        <v>0</v>
      </c>
      <c r="Y157" s="30">
        <f t="shared" si="27"/>
        <v>0</v>
      </c>
      <c r="Z157" s="30">
        <v>0</v>
      </c>
      <c r="AA157" s="30">
        <v>0</v>
      </c>
      <c r="AB157" s="30">
        <f t="shared" si="28"/>
        <v>0</v>
      </c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  <c r="GK157" s="7"/>
      <c r="GL157" s="7"/>
      <c r="GM157" s="7"/>
      <c r="GN157" s="7"/>
      <c r="GO157" s="7"/>
      <c r="GP157" s="7"/>
      <c r="GQ157" s="7"/>
      <c r="GR157" s="7"/>
      <c r="GS157" s="7"/>
      <c r="GT157" s="7"/>
      <c r="GU157" s="7"/>
      <c r="GV157" s="7"/>
      <c r="GW157" s="7"/>
      <c r="GX157" s="7"/>
      <c r="GY157" s="7"/>
      <c r="GZ157" s="7"/>
      <c r="HA157" s="7"/>
      <c r="HB157" s="7"/>
      <c r="HC157" s="7"/>
      <c r="HD157" s="7"/>
      <c r="HE157" s="7"/>
      <c r="HF157" s="7"/>
      <c r="HG157" s="7"/>
      <c r="HH157" s="7"/>
      <c r="HI157" s="7"/>
      <c r="HJ157" s="7"/>
      <c r="HK157" s="7"/>
      <c r="HL157" s="7"/>
      <c r="HM157" s="7"/>
      <c r="HN157" s="7"/>
      <c r="HO157" s="7"/>
      <c r="HP157" s="7"/>
      <c r="HQ157" s="7"/>
      <c r="HR157" s="7"/>
      <c r="HS157" s="7"/>
      <c r="HT157" s="7"/>
      <c r="HU157" s="7"/>
      <c r="HV157" s="7"/>
      <c r="HW157" s="7"/>
      <c r="HX157" s="7"/>
      <c r="HY157" s="7"/>
      <c r="HZ157" s="7"/>
      <c r="IA157" s="7"/>
      <c r="IB157" s="7"/>
      <c r="IC157" s="7"/>
      <c r="ID157" s="7"/>
      <c r="IE157" s="7"/>
      <c r="IF157" s="7"/>
      <c r="IG157" s="7"/>
      <c r="IH157" s="7"/>
      <c r="II157" s="7"/>
      <c r="IJ157" s="7"/>
      <c r="IK157" s="7"/>
      <c r="IL157" s="7"/>
      <c r="IM157" s="7"/>
      <c r="IN157" s="7"/>
      <c r="IO157" s="7"/>
    </row>
    <row r="158" spans="1:251" ht="31.5">
      <c r="A158" s="31" t="s">
        <v>152</v>
      </c>
      <c r="B158" s="30">
        <f t="shared" si="20"/>
        <v>2948</v>
      </c>
      <c r="C158" s="30">
        <f t="shared" si="20"/>
        <v>2948</v>
      </c>
      <c r="D158" s="30">
        <f t="shared" si="20"/>
        <v>0</v>
      </c>
      <c r="E158" s="30">
        <v>0</v>
      </c>
      <c r="F158" s="30">
        <v>0</v>
      </c>
      <c r="G158" s="30">
        <f t="shared" si="21"/>
        <v>0</v>
      </c>
      <c r="H158" s="30">
        <v>0</v>
      </c>
      <c r="I158" s="30">
        <v>0</v>
      </c>
      <c r="J158" s="30">
        <f t="shared" si="22"/>
        <v>0</v>
      </c>
      <c r="K158" s="30">
        <v>2948</v>
      </c>
      <c r="L158" s="30">
        <v>2948</v>
      </c>
      <c r="M158" s="30">
        <f t="shared" si="23"/>
        <v>0</v>
      </c>
      <c r="N158" s="30">
        <v>0</v>
      </c>
      <c r="O158" s="30">
        <v>0</v>
      </c>
      <c r="P158" s="30">
        <f t="shared" si="24"/>
        <v>0</v>
      </c>
      <c r="Q158" s="30"/>
      <c r="R158" s="30"/>
      <c r="S158" s="30">
        <f t="shared" si="25"/>
        <v>0</v>
      </c>
      <c r="T158" s="30">
        <v>0</v>
      </c>
      <c r="U158" s="30">
        <v>0</v>
      </c>
      <c r="V158" s="30">
        <f t="shared" si="26"/>
        <v>0</v>
      </c>
      <c r="W158" s="30">
        <v>0</v>
      </c>
      <c r="X158" s="30">
        <v>0</v>
      </c>
      <c r="Y158" s="30">
        <f t="shared" si="27"/>
        <v>0</v>
      </c>
      <c r="Z158" s="30">
        <v>0</v>
      </c>
      <c r="AA158" s="30">
        <v>0</v>
      </c>
      <c r="AB158" s="30">
        <f t="shared" si="28"/>
        <v>0</v>
      </c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  <c r="GH158" s="7"/>
      <c r="GI158" s="7"/>
      <c r="GJ158" s="7"/>
      <c r="GK158" s="7"/>
      <c r="GL158" s="7"/>
      <c r="GM158" s="7"/>
      <c r="GN158" s="7"/>
      <c r="GO158" s="7"/>
      <c r="GP158" s="7"/>
      <c r="GQ158" s="7"/>
      <c r="GR158" s="7"/>
      <c r="GS158" s="7"/>
      <c r="GT158" s="7"/>
      <c r="GU158" s="7"/>
      <c r="GV158" s="7"/>
      <c r="GW158" s="7"/>
      <c r="GX158" s="7"/>
      <c r="GY158" s="7"/>
      <c r="GZ158" s="7"/>
      <c r="HA158" s="7"/>
      <c r="HB158" s="7"/>
      <c r="HC158" s="7"/>
      <c r="HD158" s="7"/>
      <c r="HE158" s="7"/>
      <c r="HF158" s="7"/>
      <c r="HG158" s="7"/>
      <c r="HH158" s="7"/>
      <c r="HI158" s="7"/>
      <c r="HJ158" s="7"/>
      <c r="HK158" s="7"/>
      <c r="HL158" s="7"/>
      <c r="HM158" s="7"/>
      <c r="HN158" s="7"/>
      <c r="HO158" s="7"/>
      <c r="HP158" s="7"/>
      <c r="HQ158" s="7"/>
      <c r="HR158" s="7"/>
      <c r="HS158" s="7"/>
      <c r="HT158" s="7"/>
      <c r="HU158" s="7"/>
      <c r="HV158" s="7"/>
      <c r="HW158" s="7"/>
      <c r="HX158" s="7"/>
      <c r="HY158" s="7"/>
      <c r="HZ158" s="7"/>
      <c r="IA158" s="7"/>
      <c r="IB158" s="7"/>
      <c r="IC158" s="7"/>
      <c r="ID158" s="7"/>
      <c r="IE158" s="7"/>
      <c r="IF158" s="7"/>
      <c r="IG158" s="7"/>
      <c r="IH158" s="7"/>
      <c r="II158" s="7"/>
      <c r="IJ158" s="7"/>
      <c r="IK158" s="7"/>
      <c r="IL158" s="7"/>
      <c r="IM158" s="7"/>
      <c r="IN158" s="7"/>
      <c r="IO158" s="7"/>
    </row>
    <row r="159" spans="1:251" ht="31.5">
      <c r="A159" s="31" t="s">
        <v>153</v>
      </c>
      <c r="B159" s="30">
        <f t="shared" si="20"/>
        <v>1920</v>
      </c>
      <c r="C159" s="30">
        <f t="shared" si="20"/>
        <v>1920</v>
      </c>
      <c r="D159" s="30">
        <f t="shared" si="20"/>
        <v>0</v>
      </c>
      <c r="E159" s="30">
        <v>0</v>
      </c>
      <c r="F159" s="30">
        <v>0</v>
      </c>
      <c r="G159" s="30">
        <f t="shared" si="21"/>
        <v>0</v>
      </c>
      <c r="H159" s="30">
        <v>0</v>
      </c>
      <c r="I159" s="30">
        <v>0</v>
      </c>
      <c r="J159" s="30">
        <f t="shared" si="22"/>
        <v>0</v>
      </c>
      <c r="K159" s="30">
        <v>0</v>
      </c>
      <c r="L159" s="30">
        <v>0</v>
      </c>
      <c r="M159" s="30">
        <f t="shared" si="23"/>
        <v>0</v>
      </c>
      <c r="N159" s="30">
        <v>0</v>
      </c>
      <c r="O159" s="30">
        <v>0</v>
      </c>
      <c r="P159" s="30">
        <f t="shared" si="24"/>
        <v>0</v>
      </c>
      <c r="Q159" s="30">
        <v>1920</v>
      </c>
      <c r="R159" s="30">
        <v>1920</v>
      </c>
      <c r="S159" s="30">
        <f t="shared" si="25"/>
        <v>0</v>
      </c>
      <c r="T159" s="30">
        <v>0</v>
      </c>
      <c r="U159" s="30">
        <v>0</v>
      </c>
      <c r="V159" s="30">
        <f t="shared" si="26"/>
        <v>0</v>
      </c>
      <c r="W159" s="30">
        <v>0</v>
      </c>
      <c r="X159" s="30">
        <v>0</v>
      </c>
      <c r="Y159" s="30">
        <f t="shared" si="27"/>
        <v>0</v>
      </c>
      <c r="Z159" s="30">
        <v>0</v>
      </c>
      <c r="AA159" s="30">
        <v>0</v>
      </c>
      <c r="AB159" s="30">
        <f t="shared" si="28"/>
        <v>0</v>
      </c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  <c r="EP159" s="7"/>
      <c r="EQ159" s="7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  <c r="GH159" s="7"/>
      <c r="GI159" s="7"/>
      <c r="GJ159" s="7"/>
      <c r="GK159" s="7"/>
      <c r="GL159" s="7"/>
      <c r="GM159" s="7"/>
      <c r="GN159" s="7"/>
      <c r="GO159" s="7"/>
      <c r="GP159" s="7"/>
      <c r="GQ159" s="7"/>
      <c r="GR159" s="7"/>
      <c r="GS159" s="7"/>
      <c r="GT159" s="7"/>
      <c r="GU159" s="7"/>
      <c r="GV159" s="7"/>
      <c r="GW159" s="7"/>
      <c r="GX159" s="7"/>
      <c r="GY159" s="7"/>
      <c r="GZ159" s="7"/>
      <c r="HA159" s="7"/>
      <c r="HB159" s="7"/>
      <c r="HC159" s="7"/>
      <c r="HD159" s="7"/>
      <c r="HE159" s="7"/>
      <c r="HF159" s="7"/>
      <c r="HG159" s="7"/>
      <c r="HH159" s="7"/>
      <c r="HI159" s="7"/>
      <c r="HJ159" s="7"/>
      <c r="HK159" s="7"/>
      <c r="HL159" s="7"/>
      <c r="HM159" s="7"/>
      <c r="HN159" s="7"/>
      <c r="HO159" s="7"/>
      <c r="HP159" s="7"/>
      <c r="HQ159" s="7"/>
      <c r="HR159" s="7"/>
      <c r="HS159" s="7"/>
      <c r="HT159" s="7"/>
      <c r="HU159" s="7"/>
      <c r="HV159" s="7"/>
      <c r="HW159" s="7"/>
      <c r="HX159" s="7"/>
      <c r="HY159" s="7"/>
      <c r="HZ159" s="7"/>
      <c r="IA159" s="7"/>
      <c r="IB159" s="7"/>
      <c r="IC159" s="7"/>
      <c r="ID159" s="7"/>
      <c r="IE159" s="7"/>
      <c r="IF159" s="7"/>
      <c r="IG159" s="7"/>
      <c r="IH159" s="7"/>
      <c r="II159" s="7"/>
      <c r="IJ159" s="7"/>
      <c r="IK159" s="7"/>
      <c r="IL159" s="7"/>
      <c r="IM159" s="7"/>
      <c r="IN159" s="7"/>
      <c r="IO159" s="7"/>
    </row>
    <row r="160" spans="1:251" ht="31.5">
      <c r="A160" s="31" t="s">
        <v>154</v>
      </c>
      <c r="B160" s="30">
        <f t="shared" si="20"/>
        <v>2599</v>
      </c>
      <c r="C160" s="30">
        <f t="shared" si="20"/>
        <v>2599</v>
      </c>
      <c r="D160" s="30">
        <f t="shared" si="20"/>
        <v>0</v>
      </c>
      <c r="E160" s="30">
        <v>0</v>
      </c>
      <c r="F160" s="30">
        <v>0</v>
      </c>
      <c r="G160" s="30">
        <f t="shared" si="21"/>
        <v>0</v>
      </c>
      <c r="H160" s="30">
        <v>0</v>
      </c>
      <c r="I160" s="30">
        <v>0</v>
      </c>
      <c r="J160" s="30">
        <f t="shared" si="22"/>
        <v>0</v>
      </c>
      <c r="K160" s="30">
        <v>2599</v>
      </c>
      <c r="L160" s="30">
        <v>2599</v>
      </c>
      <c r="M160" s="30">
        <f t="shared" si="23"/>
        <v>0</v>
      </c>
      <c r="N160" s="30">
        <v>0</v>
      </c>
      <c r="O160" s="30">
        <v>0</v>
      </c>
      <c r="P160" s="30">
        <f t="shared" si="24"/>
        <v>0</v>
      </c>
      <c r="Q160" s="30"/>
      <c r="R160" s="30"/>
      <c r="S160" s="30">
        <f t="shared" si="25"/>
        <v>0</v>
      </c>
      <c r="T160" s="30">
        <v>0</v>
      </c>
      <c r="U160" s="30">
        <v>0</v>
      </c>
      <c r="V160" s="30">
        <f t="shared" si="26"/>
        <v>0</v>
      </c>
      <c r="W160" s="30">
        <v>0</v>
      </c>
      <c r="X160" s="30">
        <v>0</v>
      </c>
      <c r="Y160" s="30">
        <f t="shared" si="27"/>
        <v>0</v>
      </c>
      <c r="Z160" s="30">
        <v>0</v>
      </c>
      <c r="AA160" s="30">
        <v>0</v>
      </c>
      <c r="AB160" s="30">
        <f t="shared" si="28"/>
        <v>0</v>
      </c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7"/>
      <c r="EO160" s="7"/>
      <c r="EP160" s="7"/>
      <c r="EQ160" s="7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  <c r="GH160" s="7"/>
      <c r="GI160" s="7"/>
      <c r="GJ160" s="7"/>
      <c r="GK160" s="7"/>
      <c r="GL160" s="7"/>
      <c r="GM160" s="7"/>
      <c r="GN160" s="7"/>
      <c r="GO160" s="7"/>
      <c r="GP160" s="7"/>
      <c r="GQ160" s="7"/>
      <c r="GR160" s="7"/>
      <c r="GS160" s="7"/>
      <c r="GT160" s="7"/>
      <c r="GU160" s="7"/>
      <c r="GV160" s="7"/>
      <c r="GW160" s="7"/>
      <c r="GX160" s="7"/>
      <c r="GY160" s="7"/>
      <c r="GZ160" s="7"/>
      <c r="HA160" s="7"/>
      <c r="HB160" s="7"/>
      <c r="HC160" s="7"/>
      <c r="HD160" s="7"/>
      <c r="HE160" s="7"/>
      <c r="HF160" s="7"/>
      <c r="HG160" s="7"/>
      <c r="HH160" s="7"/>
      <c r="HI160" s="7"/>
      <c r="HJ160" s="7"/>
      <c r="HK160" s="7"/>
      <c r="HL160" s="7"/>
      <c r="HM160" s="7"/>
      <c r="HN160" s="7"/>
      <c r="HO160" s="7"/>
      <c r="HP160" s="7"/>
      <c r="HQ160" s="7"/>
      <c r="HR160" s="7"/>
      <c r="HS160" s="7"/>
      <c r="HT160" s="7"/>
      <c r="HU160" s="7"/>
      <c r="HV160" s="7"/>
      <c r="HW160" s="7"/>
      <c r="HX160" s="7"/>
      <c r="HY160" s="7"/>
      <c r="HZ160" s="7"/>
      <c r="IA160" s="7"/>
      <c r="IB160" s="7"/>
      <c r="IC160" s="7"/>
      <c r="ID160" s="7"/>
      <c r="IE160" s="7"/>
      <c r="IF160" s="7"/>
      <c r="IG160" s="7"/>
      <c r="IH160" s="7"/>
      <c r="II160" s="7"/>
      <c r="IJ160" s="7"/>
      <c r="IK160" s="7"/>
      <c r="IL160" s="7"/>
      <c r="IM160" s="7"/>
      <c r="IN160" s="7"/>
      <c r="IO160" s="7"/>
    </row>
    <row r="161" spans="1:249" ht="78.75">
      <c r="A161" s="31" t="s">
        <v>155</v>
      </c>
      <c r="B161" s="30">
        <f t="shared" si="20"/>
        <v>4052</v>
      </c>
      <c r="C161" s="30">
        <f t="shared" si="20"/>
        <v>4052</v>
      </c>
      <c r="D161" s="30">
        <f t="shared" si="20"/>
        <v>0</v>
      </c>
      <c r="E161" s="30">
        <v>0</v>
      </c>
      <c r="F161" s="30">
        <v>0</v>
      </c>
      <c r="G161" s="30">
        <f t="shared" si="21"/>
        <v>0</v>
      </c>
      <c r="H161" s="30">
        <v>0</v>
      </c>
      <c r="I161" s="30">
        <v>0</v>
      </c>
      <c r="J161" s="30">
        <f t="shared" si="22"/>
        <v>0</v>
      </c>
      <c r="K161" s="30">
        <v>0</v>
      </c>
      <c r="L161" s="30">
        <v>0</v>
      </c>
      <c r="M161" s="30">
        <f t="shared" si="23"/>
        <v>0</v>
      </c>
      <c r="N161" s="30">
        <v>0</v>
      </c>
      <c r="O161" s="30">
        <v>0</v>
      </c>
      <c r="P161" s="30">
        <f t="shared" si="24"/>
        <v>0</v>
      </c>
      <c r="Q161" s="30">
        <v>4052</v>
      </c>
      <c r="R161" s="30">
        <v>4052</v>
      </c>
      <c r="S161" s="30">
        <f t="shared" si="25"/>
        <v>0</v>
      </c>
      <c r="T161" s="30">
        <v>0</v>
      </c>
      <c r="U161" s="30">
        <v>0</v>
      </c>
      <c r="V161" s="30">
        <f t="shared" si="26"/>
        <v>0</v>
      </c>
      <c r="W161" s="30">
        <v>0</v>
      </c>
      <c r="X161" s="30">
        <v>0</v>
      </c>
      <c r="Y161" s="30">
        <f t="shared" si="27"/>
        <v>0</v>
      </c>
      <c r="Z161" s="30">
        <v>0</v>
      </c>
      <c r="AA161" s="30">
        <v>0</v>
      </c>
      <c r="AB161" s="30">
        <f t="shared" si="28"/>
        <v>0</v>
      </c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7"/>
      <c r="DS161" s="7"/>
      <c r="DT161" s="7"/>
      <c r="DU161" s="7"/>
      <c r="DV161" s="7"/>
      <c r="DW161" s="7"/>
      <c r="DX161" s="7"/>
      <c r="DY161" s="7"/>
      <c r="DZ161" s="7"/>
      <c r="EA161" s="7"/>
      <c r="EB161" s="7"/>
      <c r="EC161" s="7"/>
      <c r="ED161" s="7"/>
      <c r="EE161" s="7"/>
      <c r="EF161" s="7"/>
      <c r="EG161" s="7"/>
      <c r="EH161" s="7"/>
      <c r="EI161" s="7"/>
      <c r="EJ161" s="7"/>
      <c r="EK161" s="7"/>
      <c r="EL161" s="7"/>
      <c r="EM161" s="7"/>
      <c r="EN161" s="7"/>
      <c r="EO161" s="7"/>
      <c r="EP161" s="7"/>
      <c r="EQ161" s="7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  <c r="FX161" s="7"/>
      <c r="FY161" s="7"/>
      <c r="FZ161" s="7"/>
      <c r="GA161" s="7"/>
      <c r="GB161" s="7"/>
      <c r="GC161" s="7"/>
      <c r="GD161" s="7"/>
      <c r="GE161" s="7"/>
      <c r="GF161" s="7"/>
      <c r="GG161" s="7"/>
      <c r="GH161" s="7"/>
      <c r="GI161" s="7"/>
      <c r="GJ161" s="7"/>
      <c r="GK161" s="7"/>
      <c r="GL161" s="7"/>
      <c r="GM161" s="7"/>
      <c r="GN161" s="7"/>
      <c r="GO161" s="7"/>
      <c r="GP161" s="7"/>
      <c r="GQ161" s="7"/>
      <c r="GR161" s="7"/>
      <c r="GS161" s="7"/>
      <c r="GT161" s="7"/>
      <c r="GU161" s="7"/>
      <c r="GV161" s="7"/>
      <c r="GW161" s="7"/>
      <c r="GX161" s="7"/>
      <c r="GY161" s="7"/>
      <c r="GZ161" s="7"/>
      <c r="HA161" s="7"/>
      <c r="HB161" s="7"/>
      <c r="HC161" s="7"/>
      <c r="HD161" s="7"/>
      <c r="HE161" s="7"/>
      <c r="HF161" s="7"/>
      <c r="HG161" s="7"/>
      <c r="HH161" s="7"/>
      <c r="HI161" s="7"/>
      <c r="HJ161" s="7"/>
      <c r="HK161" s="7"/>
      <c r="HL161" s="7"/>
      <c r="HM161" s="7"/>
      <c r="HN161" s="7"/>
      <c r="HO161" s="7"/>
      <c r="HP161" s="7"/>
      <c r="HQ161" s="7"/>
      <c r="HR161" s="7"/>
      <c r="HS161" s="7"/>
      <c r="HT161" s="7"/>
      <c r="HU161" s="7"/>
      <c r="HV161" s="7"/>
      <c r="HW161" s="7"/>
      <c r="HX161" s="7"/>
      <c r="HY161" s="7"/>
      <c r="HZ161" s="7"/>
      <c r="IA161" s="7"/>
      <c r="IB161" s="7"/>
      <c r="IC161" s="7"/>
      <c r="ID161" s="7"/>
      <c r="IE161" s="7"/>
      <c r="IF161" s="7"/>
      <c r="IG161" s="7"/>
      <c r="IH161" s="7"/>
      <c r="II161" s="7"/>
      <c r="IJ161" s="7"/>
      <c r="IK161" s="7"/>
      <c r="IL161" s="7"/>
      <c r="IM161" s="7"/>
      <c r="IN161" s="7"/>
      <c r="IO161" s="7"/>
    </row>
    <row r="162" spans="1:249" ht="63">
      <c r="A162" s="31" t="s">
        <v>156</v>
      </c>
      <c r="B162" s="30">
        <f t="shared" si="20"/>
        <v>13167</v>
      </c>
      <c r="C162" s="30">
        <f t="shared" si="20"/>
        <v>13167</v>
      </c>
      <c r="D162" s="30">
        <f t="shared" si="20"/>
        <v>0</v>
      </c>
      <c r="E162" s="30">
        <v>0</v>
      </c>
      <c r="F162" s="30">
        <v>0</v>
      </c>
      <c r="G162" s="30">
        <f t="shared" si="21"/>
        <v>0</v>
      </c>
      <c r="H162" s="30">
        <v>0</v>
      </c>
      <c r="I162" s="30">
        <v>0</v>
      </c>
      <c r="J162" s="30">
        <f t="shared" si="22"/>
        <v>0</v>
      </c>
      <c r="K162" s="30">
        <v>0</v>
      </c>
      <c r="L162" s="30">
        <v>0</v>
      </c>
      <c r="M162" s="30">
        <f t="shared" si="23"/>
        <v>0</v>
      </c>
      <c r="N162" s="30">
        <v>0</v>
      </c>
      <c r="O162" s="30">
        <v>0</v>
      </c>
      <c r="P162" s="30">
        <f t="shared" si="24"/>
        <v>0</v>
      </c>
      <c r="Q162" s="30">
        <v>13167</v>
      </c>
      <c r="R162" s="30">
        <v>13167</v>
      </c>
      <c r="S162" s="30">
        <f t="shared" si="25"/>
        <v>0</v>
      </c>
      <c r="T162" s="30">
        <v>0</v>
      </c>
      <c r="U162" s="30">
        <v>0</v>
      </c>
      <c r="V162" s="30">
        <f t="shared" si="26"/>
        <v>0</v>
      </c>
      <c r="W162" s="30">
        <v>0</v>
      </c>
      <c r="X162" s="30">
        <v>0</v>
      </c>
      <c r="Y162" s="30">
        <f t="shared" si="27"/>
        <v>0</v>
      </c>
      <c r="Z162" s="30">
        <v>0</v>
      </c>
      <c r="AA162" s="30">
        <v>0</v>
      </c>
      <c r="AB162" s="30">
        <f t="shared" si="28"/>
        <v>0</v>
      </c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7"/>
      <c r="EF162" s="7"/>
      <c r="EG162" s="7"/>
      <c r="EH162" s="7"/>
      <c r="EI162" s="7"/>
      <c r="EJ162" s="7"/>
      <c r="EK162" s="7"/>
      <c r="EL162" s="7"/>
      <c r="EM162" s="7"/>
      <c r="EN162" s="7"/>
      <c r="EO162" s="7"/>
      <c r="EP162" s="7"/>
      <c r="EQ162" s="7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  <c r="GH162" s="7"/>
      <c r="GI162" s="7"/>
      <c r="GJ162" s="7"/>
      <c r="GK162" s="7"/>
      <c r="GL162" s="7"/>
      <c r="GM162" s="7"/>
      <c r="GN162" s="7"/>
      <c r="GO162" s="7"/>
      <c r="GP162" s="7"/>
      <c r="GQ162" s="7"/>
      <c r="GR162" s="7"/>
      <c r="GS162" s="7"/>
      <c r="GT162" s="7"/>
      <c r="GU162" s="7"/>
      <c r="GV162" s="7"/>
      <c r="GW162" s="7"/>
      <c r="GX162" s="7"/>
      <c r="GY162" s="7"/>
      <c r="GZ162" s="7"/>
      <c r="HA162" s="7"/>
      <c r="HB162" s="7"/>
      <c r="HC162" s="7"/>
      <c r="HD162" s="7"/>
      <c r="HE162" s="7"/>
      <c r="HF162" s="7"/>
      <c r="HG162" s="7"/>
      <c r="HH162" s="7"/>
      <c r="HI162" s="7"/>
      <c r="HJ162" s="7"/>
      <c r="HK162" s="7"/>
      <c r="HL162" s="7"/>
      <c r="HM162" s="7"/>
      <c r="HN162" s="7"/>
      <c r="HO162" s="7"/>
      <c r="HP162" s="7"/>
      <c r="HQ162" s="7"/>
      <c r="HR162" s="7"/>
      <c r="HS162" s="7"/>
      <c r="HT162" s="7"/>
      <c r="HU162" s="7"/>
      <c r="HV162" s="7"/>
      <c r="HW162" s="7"/>
      <c r="HX162" s="7"/>
      <c r="HY162" s="7"/>
      <c r="HZ162" s="7"/>
      <c r="IA162" s="7"/>
      <c r="IB162" s="7"/>
      <c r="IC162" s="7"/>
      <c r="ID162" s="7"/>
      <c r="IE162" s="7"/>
      <c r="IF162" s="7"/>
      <c r="IG162" s="7"/>
      <c r="IH162" s="7"/>
      <c r="II162" s="7"/>
      <c r="IJ162" s="7"/>
      <c r="IK162" s="7"/>
      <c r="IL162" s="7"/>
      <c r="IM162" s="7"/>
      <c r="IN162" s="7"/>
      <c r="IO162" s="7"/>
    </row>
    <row r="163" spans="1:249" ht="63">
      <c r="A163" s="31" t="s">
        <v>157</v>
      </c>
      <c r="B163" s="30">
        <f t="shared" si="20"/>
        <v>10576</v>
      </c>
      <c r="C163" s="30">
        <f t="shared" si="20"/>
        <v>10576</v>
      </c>
      <c r="D163" s="30">
        <f t="shared" si="20"/>
        <v>0</v>
      </c>
      <c r="E163" s="30">
        <v>0</v>
      </c>
      <c r="F163" s="30">
        <v>0</v>
      </c>
      <c r="G163" s="30">
        <f t="shared" si="21"/>
        <v>0</v>
      </c>
      <c r="H163" s="30">
        <v>0</v>
      </c>
      <c r="I163" s="30">
        <v>0</v>
      </c>
      <c r="J163" s="30">
        <f t="shared" si="22"/>
        <v>0</v>
      </c>
      <c r="K163" s="30">
        <v>0</v>
      </c>
      <c r="L163" s="30">
        <v>0</v>
      </c>
      <c r="M163" s="30">
        <f t="shared" si="23"/>
        <v>0</v>
      </c>
      <c r="N163" s="30">
        <v>0</v>
      </c>
      <c r="O163" s="30">
        <v>0</v>
      </c>
      <c r="P163" s="30">
        <f t="shared" si="24"/>
        <v>0</v>
      </c>
      <c r="Q163" s="30">
        <v>10576</v>
      </c>
      <c r="R163" s="30">
        <v>10576</v>
      </c>
      <c r="S163" s="30">
        <f t="shared" si="25"/>
        <v>0</v>
      </c>
      <c r="T163" s="30">
        <v>0</v>
      </c>
      <c r="U163" s="30">
        <v>0</v>
      </c>
      <c r="V163" s="30">
        <f t="shared" si="26"/>
        <v>0</v>
      </c>
      <c r="W163" s="30">
        <v>0</v>
      </c>
      <c r="X163" s="30">
        <v>0</v>
      </c>
      <c r="Y163" s="30">
        <f t="shared" si="27"/>
        <v>0</v>
      </c>
      <c r="Z163" s="30">
        <v>0</v>
      </c>
      <c r="AA163" s="30">
        <v>0</v>
      </c>
      <c r="AB163" s="30">
        <f t="shared" si="28"/>
        <v>0</v>
      </c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  <c r="DX163" s="7"/>
      <c r="DY163" s="7"/>
      <c r="DZ163" s="7"/>
      <c r="EA163" s="7"/>
      <c r="EB163" s="7"/>
      <c r="EC163" s="7"/>
      <c r="ED163" s="7"/>
      <c r="EE163" s="7"/>
      <c r="EF163" s="7"/>
      <c r="EG163" s="7"/>
      <c r="EH163" s="7"/>
      <c r="EI163" s="7"/>
      <c r="EJ163" s="7"/>
      <c r="EK163" s="7"/>
      <c r="EL163" s="7"/>
      <c r="EM163" s="7"/>
      <c r="EN163" s="7"/>
      <c r="EO163" s="7"/>
      <c r="EP163" s="7"/>
      <c r="EQ163" s="7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  <c r="GH163" s="7"/>
      <c r="GI163" s="7"/>
      <c r="GJ163" s="7"/>
      <c r="GK163" s="7"/>
      <c r="GL163" s="7"/>
      <c r="GM163" s="7"/>
      <c r="GN163" s="7"/>
      <c r="GO163" s="7"/>
      <c r="GP163" s="7"/>
      <c r="GQ163" s="7"/>
      <c r="GR163" s="7"/>
      <c r="GS163" s="7"/>
      <c r="GT163" s="7"/>
      <c r="GU163" s="7"/>
      <c r="GV163" s="7"/>
      <c r="GW163" s="7"/>
      <c r="GX163" s="7"/>
      <c r="GY163" s="7"/>
      <c r="GZ163" s="7"/>
      <c r="HA163" s="7"/>
      <c r="HB163" s="7"/>
      <c r="HC163" s="7"/>
      <c r="HD163" s="7"/>
      <c r="HE163" s="7"/>
      <c r="HF163" s="7"/>
      <c r="HG163" s="7"/>
      <c r="HH163" s="7"/>
      <c r="HI163" s="7"/>
      <c r="HJ163" s="7"/>
      <c r="HK163" s="7"/>
      <c r="HL163" s="7"/>
      <c r="HM163" s="7"/>
      <c r="HN163" s="7"/>
      <c r="HO163" s="7"/>
      <c r="HP163" s="7"/>
      <c r="HQ163" s="7"/>
      <c r="HR163" s="7"/>
      <c r="HS163" s="7"/>
      <c r="HT163" s="7"/>
      <c r="HU163" s="7"/>
      <c r="HV163" s="7"/>
      <c r="HW163" s="7"/>
      <c r="HX163" s="7"/>
      <c r="HY163" s="7"/>
      <c r="HZ163" s="7"/>
      <c r="IA163" s="7"/>
      <c r="IB163" s="7"/>
      <c r="IC163" s="7"/>
      <c r="ID163" s="7"/>
      <c r="IE163" s="7"/>
      <c r="IF163" s="7"/>
      <c r="IG163" s="7"/>
      <c r="IH163" s="7"/>
      <c r="II163" s="7"/>
      <c r="IJ163" s="7"/>
      <c r="IK163" s="7"/>
      <c r="IL163" s="7"/>
      <c r="IM163" s="7"/>
      <c r="IN163" s="7"/>
      <c r="IO163" s="7"/>
    </row>
    <row r="164" spans="1:249" ht="31.5">
      <c r="A164" s="32" t="s">
        <v>158</v>
      </c>
      <c r="B164" s="30">
        <f t="shared" si="20"/>
        <v>82100</v>
      </c>
      <c r="C164" s="30">
        <f t="shared" si="20"/>
        <v>82100</v>
      </c>
      <c r="D164" s="30">
        <f t="shared" si="20"/>
        <v>0</v>
      </c>
      <c r="E164" s="30">
        <v>0</v>
      </c>
      <c r="F164" s="30">
        <v>0</v>
      </c>
      <c r="G164" s="30">
        <f t="shared" si="21"/>
        <v>0</v>
      </c>
      <c r="H164" s="30">
        <v>0</v>
      </c>
      <c r="I164" s="30">
        <v>0</v>
      </c>
      <c r="J164" s="30">
        <f t="shared" si="22"/>
        <v>0</v>
      </c>
      <c r="K164" s="30">
        <v>0</v>
      </c>
      <c r="L164" s="30">
        <v>0</v>
      </c>
      <c r="M164" s="30">
        <f t="shared" si="23"/>
        <v>0</v>
      </c>
      <c r="N164" s="30">
        <v>0</v>
      </c>
      <c r="O164" s="30">
        <v>0</v>
      </c>
      <c r="P164" s="30">
        <f t="shared" si="24"/>
        <v>0</v>
      </c>
      <c r="Q164" s="30">
        <v>82100</v>
      </c>
      <c r="R164" s="30">
        <v>82100</v>
      </c>
      <c r="S164" s="30">
        <f t="shared" si="25"/>
        <v>0</v>
      </c>
      <c r="T164" s="30">
        <v>0</v>
      </c>
      <c r="U164" s="30">
        <v>0</v>
      </c>
      <c r="V164" s="30">
        <f t="shared" si="26"/>
        <v>0</v>
      </c>
      <c r="W164" s="30">
        <v>0</v>
      </c>
      <c r="X164" s="30">
        <v>0</v>
      </c>
      <c r="Y164" s="30">
        <f t="shared" si="27"/>
        <v>0</v>
      </c>
      <c r="Z164" s="30">
        <v>0</v>
      </c>
      <c r="AA164" s="30">
        <v>0</v>
      </c>
      <c r="AB164" s="30">
        <f t="shared" si="28"/>
        <v>0</v>
      </c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  <c r="EG164" s="7"/>
      <c r="EH164" s="7"/>
      <c r="EI164" s="7"/>
      <c r="EJ164" s="7"/>
      <c r="EK164" s="7"/>
      <c r="EL164" s="7"/>
      <c r="EM164" s="7"/>
      <c r="EN164" s="7"/>
      <c r="EO164" s="7"/>
      <c r="EP164" s="7"/>
      <c r="EQ164" s="7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  <c r="GH164" s="7"/>
      <c r="GI164" s="7"/>
      <c r="GJ164" s="7"/>
      <c r="GK164" s="7"/>
      <c r="GL164" s="7"/>
      <c r="GM164" s="7"/>
      <c r="GN164" s="7"/>
      <c r="GO164" s="7"/>
      <c r="GP164" s="7"/>
      <c r="GQ164" s="7"/>
      <c r="GR164" s="7"/>
      <c r="GS164" s="7"/>
      <c r="GT164" s="7"/>
      <c r="GU164" s="7"/>
      <c r="GV164" s="7"/>
      <c r="GW164" s="7"/>
      <c r="GX164" s="7"/>
      <c r="GY164" s="7"/>
      <c r="GZ164" s="7"/>
      <c r="HA164" s="7"/>
      <c r="HB164" s="7"/>
      <c r="HC164" s="7"/>
      <c r="HD164" s="7"/>
      <c r="HE164" s="7"/>
      <c r="HF164" s="7"/>
      <c r="HG164" s="7"/>
      <c r="HH164" s="7"/>
      <c r="HI164" s="7"/>
      <c r="HJ164" s="7"/>
      <c r="HK164" s="7"/>
      <c r="HL164" s="7"/>
      <c r="HM164" s="7"/>
      <c r="HN164" s="7"/>
      <c r="HO164" s="7"/>
      <c r="HP164" s="7"/>
      <c r="HQ164" s="7"/>
      <c r="HR164" s="7"/>
      <c r="HS164" s="7"/>
      <c r="HT164" s="7"/>
      <c r="HU164" s="7"/>
      <c r="HV164" s="7"/>
      <c r="HW164" s="7"/>
      <c r="HX164" s="7"/>
      <c r="HY164" s="7"/>
      <c r="HZ164" s="7"/>
      <c r="IA164" s="7"/>
      <c r="IB164" s="7"/>
      <c r="IC164" s="7"/>
      <c r="ID164" s="7"/>
      <c r="IE164" s="7"/>
      <c r="IF164" s="7"/>
      <c r="IG164" s="7"/>
      <c r="IH164" s="7"/>
      <c r="II164" s="7"/>
      <c r="IJ164" s="7"/>
      <c r="IK164" s="7"/>
      <c r="IL164" s="7"/>
      <c r="IM164" s="7"/>
      <c r="IN164" s="7"/>
      <c r="IO164" s="7"/>
    </row>
    <row r="165" spans="1:249" ht="31.5">
      <c r="A165" s="31" t="s">
        <v>159</v>
      </c>
      <c r="B165" s="30">
        <f t="shared" si="20"/>
        <v>22720</v>
      </c>
      <c r="C165" s="30">
        <f t="shared" si="20"/>
        <v>22720</v>
      </c>
      <c r="D165" s="30">
        <f t="shared" si="20"/>
        <v>0</v>
      </c>
      <c r="E165" s="30">
        <v>0</v>
      </c>
      <c r="F165" s="30">
        <v>0</v>
      </c>
      <c r="G165" s="30">
        <f t="shared" si="21"/>
        <v>0</v>
      </c>
      <c r="H165" s="30">
        <v>0</v>
      </c>
      <c r="I165" s="30">
        <v>0</v>
      </c>
      <c r="J165" s="30">
        <f t="shared" si="22"/>
        <v>0</v>
      </c>
      <c r="K165" s="30">
        <v>0</v>
      </c>
      <c r="L165" s="30">
        <v>0</v>
      </c>
      <c r="M165" s="30">
        <f t="shared" si="23"/>
        <v>0</v>
      </c>
      <c r="N165" s="30"/>
      <c r="O165" s="30"/>
      <c r="P165" s="30">
        <f t="shared" si="24"/>
        <v>0</v>
      </c>
      <c r="Q165" s="30">
        <v>22720</v>
      </c>
      <c r="R165" s="30">
        <v>22720</v>
      </c>
      <c r="S165" s="30">
        <f t="shared" si="25"/>
        <v>0</v>
      </c>
      <c r="T165" s="30">
        <v>0</v>
      </c>
      <c r="U165" s="30">
        <v>0</v>
      </c>
      <c r="V165" s="30">
        <f t="shared" si="26"/>
        <v>0</v>
      </c>
      <c r="W165" s="30">
        <v>0</v>
      </c>
      <c r="X165" s="30">
        <v>0</v>
      </c>
      <c r="Y165" s="30">
        <f t="shared" si="27"/>
        <v>0</v>
      </c>
      <c r="Z165" s="30">
        <v>0</v>
      </c>
      <c r="AA165" s="30">
        <v>0</v>
      </c>
      <c r="AB165" s="30">
        <f t="shared" si="28"/>
        <v>0</v>
      </c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  <c r="EK165" s="7"/>
      <c r="EL165" s="7"/>
      <c r="EM165" s="7"/>
      <c r="EN165" s="7"/>
      <c r="EO165" s="7"/>
      <c r="EP165" s="7"/>
      <c r="EQ165" s="7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  <c r="GK165" s="7"/>
      <c r="GL165" s="7"/>
      <c r="GM165" s="7"/>
      <c r="GN165" s="7"/>
      <c r="GO165" s="7"/>
      <c r="GP165" s="7"/>
      <c r="GQ165" s="7"/>
      <c r="GR165" s="7"/>
      <c r="GS165" s="7"/>
      <c r="GT165" s="7"/>
      <c r="GU165" s="7"/>
      <c r="GV165" s="7"/>
      <c r="GW165" s="7"/>
      <c r="GX165" s="7"/>
      <c r="GY165" s="7"/>
      <c r="GZ165" s="7"/>
      <c r="HA165" s="7"/>
      <c r="HB165" s="7"/>
      <c r="HC165" s="7"/>
      <c r="HD165" s="7"/>
      <c r="HE165" s="7"/>
      <c r="HF165" s="7"/>
      <c r="HG165" s="7"/>
      <c r="HH165" s="7"/>
      <c r="HI165" s="7"/>
      <c r="HJ165" s="7"/>
      <c r="HK165" s="7"/>
      <c r="HL165" s="7"/>
      <c r="HM165" s="7"/>
      <c r="HN165" s="7"/>
      <c r="HO165" s="7"/>
      <c r="HP165" s="7"/>
      <c r="HQ165" s="7"/>
      <c r="HR165" s="7"/>
      <c r="HS165" s="7"/>
      <c r="HT165" s="7"/>
      <c r="HU165" s="7"/>
      <c r="HV165" s="7"/>
      <c r="HW165" s="7"/>
      <c r="HX165" s="7"/>
      <c r="HY165" s="7"/>
      <c r="HZ165" s="7"/>
      <c r="IA165" s="7"/>
      <c r="IB165" s="7"/>
      <c r="IC165" s="7"/>
      <c r="ID165" s="7"/>
      <c r="IE165" s="7"/>
      <c r="IF165" s="7"/>
      <c r="IG165" s="7"/>
      <c r="IH165" s="7"/>
      <c r="II165" s="7"/>
      <c r="IJ165" s="7"/>
      <c r="IK165" s="7"/>
      <c r="IL165" s="7"/>
      <c r="IM165" s="7"/>
      <c r="IN165" s="7"/>
      <c r="IO165" s="7"/>
    </row>
    <row r="166" spans="1:249" ht="126">
      <c r="A166" s="32" t="s">
        <v>160</v>
      </c>
      <c r="B166" s="30">
        <f t="shared" si="20"/>
        <v>1200</v>
      </c>
      <c r="C166" s="30">
        <f t="shared" si="20"/>
        <v>1200</v>
      </c>
      <c r="D166" s="30">
        <f t="shared" si="20"/>
        <v>0</v>
      </c>
      <c r="E166" s="30">
        <v>0</v>
      </c>
      <c r="F166" s="30">
        <v>0</v>
      </c>
      <c r="G166" s="30">
        <f t="shared" si="21"/>
        <v>0</v>
      </c>
      <c r="H166" s="30">
        <v>0</v>
      </c>
      <c r="I166" s="30">
        <v>0</v>
      </c>
      <c r="J166" s="30">
        <f t="shared" si="22"/>
        <v>0</v>
      </c>
      <c r="K166" s="30">
        <v>0</v>
      </c>
      <c r="L166" s="30">
        <v>0</v>
      </c>
      <c r="M166" s="30">
        <f t="shared" si="23"/>
        <v>0</v>
      </c>
      <c r="N166" s="30">
        <v>1200</v>
      </c>
      <c r="O166" s="30">
        <v>1200</v>
      </c>
      <c r="P166" s="30">
        <f t="shared" si="24"/>
        <v>0</v>
      </c>
      <c r="Q166" s="30">
        <v>0</v>
      </c>
      <c r="R166" s="30">
        <v>0</v>
      </c>
      <c r="S166" s="30">
        <f t="shared" si="25"/>
        <v>0</v>
      </c>
      <c r="T166" s="30">
        <v>0</v>
      </c>
      <c r="U166" s="30">
        <v>0</v>
      </c>
      <c r="V166" s="30">
        <f t="shared" si="26"/>
        <v>0</v>
      </c>
      <c r="W166" s="30">
        <v>0</v>
      </c>
      <c r="X166" s="30">
        <v>0</v>
      </c>
      <c r="Y166" s="30">
        <f t="shared" si="27"/>
        <v>0</v>
      </c>
      <c r="Z166" s="30"/>
      <c r="AA166" s="30"/>
      <c r="AB166" s="30">
        <f t="shared" si="28"/>
        <v>0</v>
      </c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  <c r="EK166" s="7"/>
      <c r="EL166" s="7"/>
      <c r="EM166" s="7"/>
      <c r="EN166" s="7"/>
      <c r="EO166" s="7"/>
      <c r="EP166" s="7"/>
      <c r="EQ166" s="7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  <c r="GH166" s="7"/>
      <c r="GI166" s="7"/>
      <c r="GJ166" s="7"/>
      <c r="GK166" s="7"/>
      <c r="GL166" s="7"/>
      <c r="GM166" s="7"/>
      <c r="GN166" s="7"/>
      <c r="GO166" s="7"/>
      <c r="GP166" s="7"/>
      <c r="GQ166" s="7"/>
      <c r="GR166" s="7"/>
      <c r="GS166" s="7"/>
      <c r="GT166" s="7"/>
      <c r="GU166" s="7"/>
      <c r="GV166" s="7"/>
      <c r="GW166" s="7"/>
      <c r="GX166" s="7"/>
      <c r="GY166" s="7"/>
      <c r="GZ166" s="7"/>
      <c r="HA166" s="7"/>
      <c r="HB166" s="7"/>
      <c r="HC166" s="7"/>
      <c r="HD166" s="7"/>
      <c r="HE166" s="7"/>
      <c r="HF166" s="7"/>
      <c r="HG166" s="7"/>
      <c r="HH166" s="7"/>
      <c r="HI166" s="7"/>
      <c r="HJ166" s="7"/>
      <c r="HK166" s="7"/>
      <c r="HL166" s="7"/>
      <c r="HM166" s="7"/>
      <c r="HN166" s="7"/>
      <c r="HO166" s="7"/>
      <c r="HP166" s="7"/>
      <c r="HQ166" s="7"/>
      <c r="HR166" s="7"/>
      <c r="HS166" s="7"/>
      <c r="HT166" s="7"/>
      <c r="HU166" s="7"/>
      <c r="HV166" s="7"/>
      <c r="HW166" s="7"/>
      <c r="HX166" s="7"/>
      <c r="HY166" s="7"/>
      <c r="HZ166" s="7"/>
      <c r="IA166" s="7"/>
      <c r="IB166" s="7"/>
      <c r="IC166" s="7"/>
      <c r="ID166" s="7"/>
      <c r="IE166" s="7"/>
      <c r="IF166" s="7"/>
      <c r="IG166" s="7"/>
      <c r="IH166" s="7"/>
      <c r="II166" s="7"/>
      <c r="IJ166" s="7"/>
      <c r="IK166" s="7"/>
      <c r="IL166" s="7"/>
      <c r="IM166" s="7"/>
      <c r="IN166" s="7"/>
      <c r="IO166" s="7"/>
    </row>
    <row r="167" spans="1:249" ht="78.75">
      <c r="A167" s="33" t="s">
        <v>161</v>
      </c>
      <c r="B167" s="30">
        <f t="shared" si="20"/>
        <v>1200</v>
      </c>
      <c r="C167" s="30">
        <f t="shared" si="20"/>
        <v>1200</v>
      </c>
      <c r="D167" s="30">
        <f t="shared" si="20"/>
        <v>0</v>
      </c>
      <c r="E167" s="30">
        <v>0</v>
      </c>
      <c r="F167" s="30">
        <v>0</v>
      </c>
      <c r="G167" s="30">
        <f t="shared" si="21"/>
        <v>0</v>
      </c>
      <c r="H167" s="30">
        <v>0</v>
      </c>
      <c r="I167" s="30">
        <v>0</v>
      </c>
      <c r="J167" s="30">
        <f t="shared" si="22"/>
        <v>0</v>
      </c>
      <c r="K167" s="30">
        <v>0</v>
      </c>
      <c r="L167" s="30">
        <v>0</v>
      </c>
      <c r="M167" s="30">
        <f t="shared" si="23"/>
        <v>0</v>
      </c>
      <c r="N167" s="30">
        <v>1200</v>
      </c>
      <c r="O167" s="30">
        <v>1200</v>
      </c>
      <c r="P167" s="30">
        <f t="shared" si="24"/>
        <v>0</v>
      </c>
      <c r="Q167" s="30">
        <v>0</v>
      </c>
      <c r="R167" s="30">
        <v>0</v>
      </c>
      <c r="S167" s="30">
        <f t="shared" si="25"/>
        <v>0</v>
      </c>
      <c r="T167" s="30"/>
      <c r="U167" s="30"/>
      <c r="V167" s="30">
        <f t="shared" si="26"/>
        <v>0</v>
      </c>
      <c r="W167" s="30">
        <v>0</v>
      </c>
      <c r="X167" s="30">
        <v>0</v>
      </c>
      <c r="Y167" s="30">
        <f t="shared" si="27"/>
        <v>0</v>
      </c>
      <c r="Z167" s="30">
        <v>0</v>
      </c>
      <c r="AA167" s="30">
        <v>0</v>
      </c>
      <c r="AB167" s="30">
        <f t="shared" si="28"/>
        <v>0</v>
      </c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  <c r="EK167" s="7"/>
      <c r="EL167" s="7"/>
      <c r="EM167" s="7"/>
      <c r="EN167" s="7"/>
      <c r="EO167" s="7"/>
      <c r="EP167" s="7"/>
      <c r="EQ167" s="7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/>
      <c r="GB167" s="7"/>
      <c r="GC167" s="7"/>
      <c r="GD167" s="7"/>
      <c r="GE167" s="7"/>
      <c r="GF167" s="7"/>
      <c r="GG167" s="7"/>
      <c r="GH167" s="7"/>
      <c r="GI167" s="7"/>
      <c r="GJ167" s="7"/>
      <c r="GK167" s="7"/>
      <c r="GL167" s="7"/>
      <c r="GM167" s="7"/>
      <c r="GN167" s="7"/>
      <c r="GO167" s="7"/>
      <c r="GP167" s="7"/>
      <c r="GQ167" s="7"/>
      <c r="GR167" s="7"/>
      <c r="GS167" s="7"/>
      <c r="GT167" s="7"/>
      <c r="GU167" s="7"/>
      <c r="GV167" s="7"/>
      <c r="GW167" s="7"/>
      <c r="GX167" s="7"/>
      <c r="GY167" s="7"/>
      <c r="GZ167" s="7"/>
      <c r="HA167" s="7"/>
      <c r="HB167" s="7"/>
      <c r="HC167" s="7"/>
      <c r="HD167" s="7"/>
      <c r="HE167" s="7"/>
      <c r="HF167" s="7"/>
      <c r="HG167" s="7"/>
      <c r="HH167" s="7"/>
      <c r="HI167" s="7"/>
      <c r="HJ167" s="7"/>
      <c r="HK167" s="7"/>
      <c r="HL167" s="7"/>
      <c r="HM167" s="7"/>
      <c r="HN167" s="7"/>
      <c r="HO167" s="7"/>
      <c r="HP167" s="7"/>
      <c r="HQ167" s="7"/>
      <c r="HR167" s="7"/>
      <c r="HS167" s="7"/>
      <c r="HT167" s="7"/>
      <c r="HU167" s="7"/>
      <c r="HV167" s="7"/>
      <c r="HW167" s="7"/>
      <c r="HX167" s="7"/>
      <c r="HY167" s="7"/>
      <c r="HZ167" s="7"/>
      <c r="IA167" s="7"/>
      <c r="IB167" s="7"/>
      <c r="IC167" s="7"/>
      <c r="ID167" s="7"/>
      <c r="IE167" s="7"/>
      <c r="IF167" s="7"/>
      <c r="IG167" s="7"/>
      <c r="IH167" s="7"/>
      <c r="II167" s="7"/>
      <c r="IJ167" s="7"/>
      <c r="IK167" s="7"/>
      <c r="IL167" s="7"/>
      <c r="IM167" s="7"/>
      <c r="IN167" s="7"/>
      <c r="IO167" s="7"/>
    </row>
    <row r="168" spans="1:249">
      <c r="A168" s="31" t="s">
        <v>162</v>
      </c>
      <c r="B168" s="30">
        <f t="shared" si="20"/>
        <v>5000</v>
      </c>
      <c r="C168" s="30">
        <f t="shared" si="20"/>
        <v>5000</v>
      </c>
      <c r="D168" s="30">
        <f t="shared" si="20"/>
        <v>0</v>
      </c>
      <c r="E168" s="30">
        <v>0</v>
      </c>
      <c r="F168" s="30">
        <v>0</v>
      </c>
      <c r="G168" s="30">
        <f t="shared" si="21"/>
        <v>0</v>
      </c>
      <c r="H168" s="30">
        <v>0</v>
      </c>
      <c r="I168" s="30">
        <v>0</v>
      </c>
      <c r="J168" s="30">
        <f t="shared" si="22"/>
        <v>0</v>
      </c>
      <c r="K168" s="30">
        <v>5000</v>
      </c>
      <c r="L168" s="30">
        <v>5000</v>
      </c>
      <c r="M168" s="30">
        <f t="shared" si="23"/>
        <v>0</v>
      </c>
      <c r="N168" s="30">
        <v>0</v>
      </c>
      <c r="O168" s="30">
        <v>0</v>
      </c>
      <c r="P168" s="30">
        <f t="shared" si="24"/>
        <v>0</v>
      </c>
      <c r="Q168" s="30"/>
      <c r="R168" s="30"/>
      <c r="S168" s="30">
        <f t="shared" si="25"/>
        <v>0</v>
      </c>
      <c r="T168" s="30">
        <v>0</v>
      </c>
      <c r="U168" s="30">
        <v>0</v>
      </c>
      <c r="V168" s="30">
        <f t="shared" si="26"/>
        <v>0</v>
      </c>
      <c r="W168" s="30">
        <v>0</v>
      </c>
      <c r="X168" s="30">
        <v>0</v>
      </c>
      <c r="Y168" s="30">
        <f t="shared" si="27"/>
        <v>0</v>
      </c>
      <c r="Z168" s="30">
        <v>0</v>
      </c>
      <c r="AA168" s="30">
        <v>0</v>
      </c>
      <c r="AB168" s="30">
        <f t="shared" si="28"/>
        <v>0</v>
      </c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7"/>
      <c r="DS168" s="7"/>
      <c r="DT168" s="7"/>
      <c r="DU168" s="7"/>
      <c r="DV168" s="7"/>
      <c r="DW168" s="7"/>
      <c r="DX168" s="7"/>
      <c r="DY168" s="7"/>
      <c r="DZ168" s="7"/>
      <c r="EA168" s="7"/>
      <c r="EB168" s="7"/>
      <c r="EC168" s="7"/>
      <c r="ED168" s="7"/>
      <c r="EE168" s="7"/>
      <c r="EF168" s="7"/>
      <c r="EG168" s="7"/>
      <c r="EH168" s="7"/>
      <c r="EI168" s="7"/>
      <c r="EJ168" s="7"/>
      <c r="EK168" s="7"/>
      <c r="EL168" s="7"/>
      <c r="EM168" s="7"/>
      <c r="EN168" s="7"/>
      <c r="EO168" s="7"/>
      <c r="EP168" s="7"/>
      <c r="EQ168" s="7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  <c r="FX168" s="7"/>
      <c r="FY168" s="7"/>
      <c r="FZ168" s="7"/>
      <c r="GA168" s="7"/>
      <c r="GB168" s="7"/>
      <c r="GC168" s="7"/>
      <c r="GD168" s="7"/>
      <c r="GE168" s="7"/>
      <c r="GF168" s="7"/>
      <c r="GG168" s="7"/>
      <c r="GH168" s="7"/>
      <c r="GI168" s="7"/>
      <c r="GJ168" s="7"/>
      <c r="GK168" s="7"/>
      <c r="GL168" s="7"/>
      <c r="GM168" s="7"/>
      <c r="GN168" s="7"/>
      <c r="GO168" s="7"/>
      <c r="GP168" s="7"/>
      <c r="GQ168" s="7"/>
      <c r="GR168" s="7"/>
      <c r="GS168" s="7"/>
      <c r="GT168" s="7"/>
      <c r="GU168" s="7"/>
      <c r="GV168" s="7"/>
      <c r="GW168" s="7"/>
      <c r="GX168" s="7"/>
      <c r="GY168" s="7"/>
      <c r="GZ168" s="7"/>
      <c r="HA168" s="7"/>
      <c r="HB168" s="7"/>
      <c r="HC168" s="7"/>
      <c r="HD168" s="7"/>
      <c r="HE168" s="7"/>
      <c r="HF168" s="7"/>
      <c r="HG168" s="7"/>
      <c r="HH168" s="7"/>
      <c r="HI168" s="7"/>
      <c r="HJ168" s="7"/>
      <c r="HK168" s="7"/>
      <c r="HL168" s="7"/>
      <c r="HM168" s="7"/>
      <c r="HN168" s="7"/>
      <c r="HO168" s="7"/>
      <c r="HP168" s="7"/>
      <c r="HQ168" s="7"/>
      <c r="HR168" s="7"/>
      <c r="HS168" s="7"/>
      <c r="HT168" s="7"/>
      <c r="HU168" s="7"/>
      <c r="HV168" s="7"/>
      <c r="HW168" s="7"/>
      <c r="HX168" s="7"/>
      <c r="HY168" s="7"/>
      <c r="HZ168" s="7"/>
      <c r="IA168" s="7"/>
      <c r="IB168" s="7"/>
      <c r="IC168" s="7"/>
      <c r="ID168" s="7"/>
      <c r="IE168" s="7"/>
      <c r="IF168" s="7"/>
      <c r="IG168" s="7"/>
      <c r="IH168" s="7"/>
      <c r="II168" s="7"/>
      <c r="IJ168" s="7"/>
      <c r="IK168" s="7"/>
      <c r="IL168" s="7"/>
      <c r="IM168" s="7"/>
      <c r="IN168" s="7"/>
      <c r="IO168" s="7"/>
    </row>
    <row r="169" spans="1:249" ht="19.5" customHeight="1">
      <c r="A169" s="23" t="s">
        <v>129</v>
      </c>
      <c r="B169" s="24">
        <f t="shared" si="20"/>
        <v>16081</v>
      </c>
      <c r="C169" s="24">
        <f t="shared" si="20"/>
        <v>16081</v>
      </c>
      <c r="D169" s="24">
        <f t="shared" si="20"/>
        <v>0</v>
      </c>
      <c r="E169" s="24">
        <f>SUM(E170:E175)</f>
        <v>0</v>
      </c>
      <c r="F169" s="24">
        <f>SUM(F170:F175)</f>
        <v>0</v>
      </c>
      <c r="G169" s="24">
        <f t="shared" si="21"/>
        <v>0</v>
      </c>
      <c r="H169" s="24">
        <f>SUM(H170:H175)</f>
        <v>0</v>
      </c>
      <c r="I169" s="24">
        <f>SUM(I170:I175)</f>
        <v>0</v>
      </c>
      <c r="J169" s="24">
        <f t="shared" si="22"/>
        <v>0</v>
      </c>
      <c r="K169" s="24">
        <f>SUM(K170:K175)</f>
        <v>13744</v>
      </c>
      <c r="L169" s="24">
        <f>SUM(L170:L175)</f>
        <v>13744</v>
      </c>
      <c r="M169" s="24">
        <f t="shared" si="23"/>
        <v>0</v>
      </c>
      <c r="N169" s="24">
        <f>SUM(N170:N175)</f>
        <v>0</v>
      </c>
      <c r="O169" s="24">
        <f>SUM(O170:O175)</f>
        <v>0</v>
      </c>
      <c r="P169" s="24">
        <f t="shared" si="24"/>
        <v>0</v>
      </c>
      <c r="Q169" s="24">
        <f>SUM(Q170:Q175)</f>
        <v>2337</v>
      </c>
      <c r="R169" s="24">
        <f>SUM(R170:R175)</f>
        <v>2337</v>
      </c>
      <c r="S169" s="24">
        <f t="shared" si="25"/>
        <v>0</v>
      </c>
      <c r="T169" s="24">
        <f>SUM(T170:T175)</f>
        <v>0</v>
      </c>
      <c r="U169" s="24">
        <f>SUM(U170:U175)</f>
        <v>0</v>
      </c>
      <c r="V169" s="24">
        <f t="shared" si="26"/>
        <v>0</v>
      </c>
      <c r="W169" s="24">
        <f>SUM(W170:W175)</f>
        <v>0</v>
      </c>
      <c r="X169" s="24">
        <f>SUM(X170:X175)</f>
        <v>0</v>
      </c>
      <c r="Y169" s="24">
        <f t="shared" si="27"/>
        <v>0</v>
      </c>
      <c r="Z169" s="24">
        <f>SUM(Z170:Z175)</f>
        <v>0</v>
      </c>
      <c r="AA169" s="24">
        <f>SUM(AA170:AA175)</f>
        <v>0</v>
      </c>
      <c r="AB169" s="24">
        <f t="shared" si="28"/>
        <v>0</v>
      </c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2"/>
      <c r="BM169" s="22"/>
      <c r="BN169" s="22"/>
      <c r="BO169" s="22"/>
      <c r="BP169" s="22"/>
      <c r="BQ169" s="22"/>
      <c r="BR169" s="22"/>
      <c r="BS169" s="22"/>
      <c r="BT169" s="22"/>
      <c r="BU169" s="22"/>
      <c r="BV169" s="22"/>
      <c r="BW169" s="22"/>
      <c r="BX169" s="22"/>
      <c r="BY169" s="22"/>
      <c r="BZ169" s="22"/>
      <c r="CA169" s="22"/>
      <c r="CB169" s="22"/>
      <c r="CC169" s="22"/>
      <c r="CD169" s="22"/>
      <c r="CE169" s="22"/>
      <c r="CF169" s="22"/>
      <c r="CG169" s="22"/>
      <c r="CH169" s="22"/>
      <c r="CI169" s="22"/>
      <c r="CJ169" s="22"/>
      <c r="CK169" s="22"/>
      <c r="CL169" s="22"/>
      <c r="CM169" s="22"/>
      <c r="CN169" s="22"/>
      <c r="CO169" s="22"/>
      <c r="CP169" s="22"/>
      <c r="CQ169" s="22"/>
      <c r="CR169" s="22"/>
      <c r="CS169" s="22"/>
      <c r="CT169" s="22"/>
      <c r="CU169" s="22"/>
      <c r="CV169" s="22"/>
      <c r="CW169" s="22"/>
      <c r="CX169" s="22"/>
      <c r="CY169" s="22"/>
      <c r="CZ169" s="22"/>
      <c r="DA169" s="22"/>
      <c r="DB169" s="22"/>
      <c r="DC169" s="22"/>
      <c r="DD169" s="22"/>
      <c r="DE169" s="22"/>
      <c r="DF169" s="22"/>
      <c r="DG169" s="22"/>
      <c r="DH169" s="22"/>
      <c r="DI169" s="22"/>
      <c r="DJ169" s="22"/>
      <c r="DK169" s="22"/>
      <c r="DL169" s="22"/>
      <c r="DM169" s="22"/>
      <c r="DN169" s="22"/>
      <c r="DO169" s="22"/>
      <c r="DP169" s="22"/>
      <c r="DQ169" s="22"/>
      <c r="DR169" s="22"/>
      <c r="DS169" s="22"/>
      <c r="DT169" s="22"/>
      <c r="DU169" s="22"/>
      <c r="DV169" s="22"/>
      <c r="DW169" s="22"/>
      <c r="DX169" s="22"/>
      <c r="DY169" s="22"/>
      <c r="DZ169" s="22"/>
      <c r="EA169" s="22"/>
      <c r="EB169" s="22"/>
      <c r="EC169" s="22"/>
      <c r="ED169" s="22"/>
      <c r="EE169" s="22"/>
      <c r="EF169" s="22"/>
      <c r="EG169" s="22"/>
      <c r="EH169" s="22"/>
      <c r="EI169" s="22"/>
      <c r="EJ169" s="22"/>
      <c r="EK169" s="22"/>
      <c r="EL169" s="22"/>
      <c r="EM169" s="22"/>
      <c r="EN169" s="22"/>
      <c r="EO169" s="22"/>
      <c r="EP169" s="22"/>
      <c r="EQ169" s="22"/>
      <c r="ER169" s="22"/>
      <c r="ES169" s="22"/>
      <c r="ET169" s="22"/>
      <c r="EU169" s="22"/>
      <c r="EV169" s="22"/>
      <c r="EW169" s="22"/>
      <c r="EX169" s="22"/>
      <c r="EY169" s="22"/>
      <c r="EZ169" s="22"/>
      <c r="FA169" s="22"/>
      <c r="FB169" s="22"/>
      <c r="FC169" s="22"/>
      <c r="FD169" s="22"/>
      <c r="FE169" s="22"/>
      <c r="FF169" s="22"/>
      <c r="FG169" s="22"/>
      <c r="FH169" s="22"/>
      <c r="FI169" s="22"/>
      <c r="FJ169" s="22"/>
      <c r="FK169" s="22"/>
      <c r="FL169" s="22"/>
      <c r="FM169" s="22"/>
      <c r="FN169" s="22"/>
      <c r="FO169" s="22"/>
      <c r="FP169" s="22"/>
      <c r="FQ169" s="22"/>
      <c r="FR169" s="22"/>
      <c r="FS169" s="22"/>
      <c r="FT169" s="22"/>
      <c r="FU169" s="22"/>
      <c r="FV169" s="22"/>
      <c r="FW169" s="22"/>
      <c r="FX169" s="22"/>
      <c r="FY169" s="22"/>
      <c r="FZ169" s="22"/>
      <c r="GA169" s="7"/>
      <c r="GB169" s="7"/>
      <c r="GC169" s="7"/>
      <c r="GD169" s="7"/>
      <c r="GE169" s="7"/>
      <c r="GF169" s="7"/>
      <c r="GG169" s="7"/>
      <c r="GH169" s="7"/>
      <c r="GI169" s="7"/>
      <c r="GJ169" s="7"/>
      <c r="GK169" s="7"/>
      <c r="GL169" s="7"/>
      <c r="GM169" s="7"/>
      <c r="GN169" s="7"/>
      <c r="GO169" s="7"/>
      <c r="GP169" s="7"/>
      <c r="GQ169" s="7"/>
      <c r="GR169" s="7"/>
      <c r="GS169" s="7"/>
      <c r="GT169" s="7"/>
      <c r="GU169" s="7"/>
      <c r="GV169" s="7"/>
      <c r="GW169" s="7"/>
      <c r="GX169" s="7"/>
      <c r="GY169" s="7"/>
      <c r="GZ169" s="7"/>
      <c r="HA169" s="7"/>
      <c r="HB169" s="7"/>
      <c r="HC169" s="7"/>
      <c r="HD169" s="7"/>
      <c r="HE169" s="7"/>
      <c r="HF169" s="7"/>
      <c r="HG169" s="7"/>
      <c r="HH169" s="7"/>
      <c r="HI169" s="7"/>
      <c r="HJ169" s="7"/>
      <c r="HK169" s="7"/>
      <c r="HL169" s="7"/>
      <c r="HM169" s="7"/>
      <c r="HN169" s="7"/>
      <c r="HO169" s="7"/>
      <c r="HP169" s="7"/>
      <c r="HQ169" s="7"/>
      <c r="HR169" s="7"/>
      <c r="HS169" s="7"/>
      <c r="HT169" s="7"/>
      <c r="HU169" s="7"/>
      <c r="HV169" s="7"/>
      <c r="HW169" s="7"/>
      <c r="HX169" s="7"/>
      <c r="HY169" s="7"/>
      <c r="HZ169" s="7"/>
      <c r="IA169" s="7"/>
      <c r="IB169" s="7"/>
      <c r="IC169" s="7"/>
      <c r="ID169" s="7"/>
      <c r="IE169" s="7"/>
      <c r="IF169" s="7"/>
      <c r="IG169" s="7"/>
      <c r="IH169" s="7"/>
      <c r="II169" s="7"/>
      <c r="IJ169" s="7"/>
      <c r="IK169" s="7"/>
      <c r="IL169" s="7"/>
      <c r="IM169" s="7"/>
      <c r="IN169" s="7"/>
      <c r="IO169" s="7"/>
    </row>
    <row r="170" spans="1:249" ht="31.5">
      <c r="A170" s="31" t="s">
        <v>163</v>
      </c>
      <c r="B170" s="30">
        <f t="shared" si="20"/>
        <v>4416</v>
      </c>
      <c r="C170" s="30">
        <f t="shared" si="20"/>
        <v>4416</v>
      </c>
      <c r="D170" s="30">
        <f t="shared" si="20"/>
        <v>0</v>
      </c>
      <c r="E170" s="30">
        <v>0</v>
      </c>
      <c r="F170" s="30">
        <v>0</v>
      </c>
      <c r="G170" s="30">
        <f t="shared" si="21"/>
        <v>0</v>
      </c>
      <c r="H170" s="30">
        <v>0</v>
      </c>
      <c r="I170" s="30">
        <v>0</v>
      </c>
      <c r="J170" s="30">
        <f t="shared" si="22"/>
        <v>0</v>
      </c>
      <c r="K170" s="30">
        <v>4416</v>
      </c>
      <c r="L170" s="30">
        <v>4416</v>
      </c>
      <c r="M170" s="30">
        <f t="shared" si="23"/>
        <v>0</v>
      </c>
      <c r="N170" s="30">
        <v>0</v>
      </c>
      <c r="O170" s="30">
        <v>0</v>
      </c>
      <c r="P170" s="30">
        <f t="shared" si="24"/>
        <v>0</v>
      </c>
      <c r="Q170" s="30"/>
      <c r="R170" s="30"/>
      <c r="S170" s="30">
        <f t="shared" si="25"/>
        <v>0</v>
      </c>
      <c r="T170" s="30">
        <v>0</v>
      </c>
      <c r="U170" s="30">
        <v>0</v>
      </c>
      <c r="V170" s="30">
        <f t="shared" si="26"/>
        <v>0</v>
      </c>
      <c r="W170" s="30">
        <v>0</v>
      </c>
      <c r="X170" s="30">
        <v>0</v>
      </c>
      <c r="Y170" s="30">
        <f t="shared" si="27"/>
        <v>0</v>
      </c>
      <c r="Z170" s="30">
        <v>0</v>
      </c>
      <c r="AA170" s="30">
        <v>0</v>
      </c>
      <c r="AB170" s="30">
        <f t="shared" si="28"/>
        <v>0</v>
      </c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  <c r="GK170" s="7"/>
      <c r="GL170" s="7"/>
      <c r="GM170" s="7"/>
      <c r="GN170" s="7"/>
      <c r="GO170" s="7"/>
      <c r="GP170" s="7"/>
      <c r="GQ170" s="7"/>
      <c r="GR170" s="7"/>
      <c r="GS170" s="7"/>
      <c r="GT170" s="7"/>
      <c r="GU170" s="7"/>
      <c r="GV170" s="7"/>
      <c r="GW170" s="7"/>
      <c r="GX170" s="7"/>
      <c r="GY170" s="7"/>
      <c r="GZ170" s="7"/>
      <c r="HA170" s="7"/>
      <c r="HB170" s="7"/>
      <c r="HC170" s="7"/>
      <c r="HD170" s="7"/>
      <c r="HE170" s="7"/>
      <c r="HF170" s="7"/>
      <c r="HG170" s="7"/>
      <c r="HH170" s="7"/>
      <c r="HI170" s="7"/>
      <c r="HJ170" s="7"/>
      <c r="HK170" s="7"/>
      <c r="HL170" s="7"/>
      <c r="HM170" s="7"/>
      <c r="HN170" s="7"/>
      <c r="HO170" s="7"/>
      <c r="HP170" s="7"/>
      <c r="HQ170" s="7"/>
      <c r="HR170" s="7"/>
      <c r="HS170" s="7"/>
      <c r="HT170" s="7"/>
      <c r="HU170" s="7"/>
      <c r="HV170" s="7"/>
      <c r="HW170" s="7"/>
      <c r="HX170" s="7"/>
      <c r="HY170" s="7"/>
      <c r="HZ170" s="7"/>
      <c r="IA170" s="7"/>
      <c r="IB170" s="7"/>
      <c r="IC170" s="7"/>
      <c r="ID170" s="7"/>
      <c r="IE170" s="7"/>
      <c r="IF170" s="7"/>
      <c r="IG170" s="7"/>
      <c r="IH170" s="7"/>
      <c r="II170" s="7"/>
      <c r="IJ170" s="7"/>
      <c r="IK170" s="7"/>
      <c r="IL170" s="7"/>
      <c r="IM170" s="7"/>
      <c r="IN170" s="7"/>
      <c r="IO170" s="7"/>
    </row>
    <row r="171" spans="1:249" ht="31.5">
      <c r="A171" s="31" t="s">
        <v>164</v>
      </c>
      <c r="B171" s="30">
        <f t="shared" si="20"/>
        <v>2199</v>
      </c>
      <c r="C171" s="30">
        <f t="shared" si="20"/>
        <v>2199</v>
      </c>
      <c r="D171" s="30">
        <f t="shared" si="20"/>
        <v>0</v>
      </c>
      <c r="E171" s="30">
        <v>0</v>
      </c>
      <c r="F171" s="30">
        <v>0</v>
      </c>
      <c r="G171" s="30">
        <f t="shared" si="21"/>
        <v>0</v>
      </c>
      <c r="H171" s="30">
        <v>0</v>
      </c>
      <c r="I171" s="30">
        <v>0</v>
      </c>
      <c r="J171" s="30">
        <f t="shared" si="22"/>
        <v>0</v>
      </c>
      <c r="K171" s="30">
        <v>2199</v>
      </c>
      <c r="L171" s="30">
        <v>2199</v>
      </c>
      <c r="M171" s="30">
        <f t="shared" si="23"/>
        <v>0</v>
      </c>
      <c r="N171" s="30">
        <v>0</v>
      </c>
      <c r="O171" s="30">
        <v>0</v>
      </c>
      <c r="P171" s="30">
        <f t="shared" si="24"/>
        <v>0</v>
      </c>
      <c r="Q171" s="30"/>
      <c r="R171" s="30"/>
      <c r="S171" s="30">
        <f t="shared" si="25"/>
        <v>0</v>
      </c>
      <c r="T171" s="30">
        <v>0</v>
      </c>
      <c r="U171" s="30">
        <v>0</v>
      </c>
      <c r="V171" s="30">
        <f t="shared" si="26"/>
        <v>0</v>
      </c>
      <c r="W171" s="30">
        <v>0</v>
      </c>
      <c r="X171" s="30">
        <v>0</v>
      </c>
      <c r="Y171" s="30">
        <f t="shared" si="27"/>
        <v>0</v>
      </c>
      <c r="Z171" s="30">
        <v>0</v>
      </c>
      <c r="AA171" s="30">
        <v>0</v>
      </c>
      <c r="AB171" s="30">
        <f t="shared" si="28"/>
        <v>0</v>
      </c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  <c r="GK171" s="7"/>
      <c r="GL171" s="7"/>
      <c r="GM171" s="7"/>
      <c r="GN171" s="7"/>
      <c r="GO171" s="7"/>
      <c r="GP171" s="7"/>
      <c r="GQ171" s="7"/>
      <c r="GR171" s="7"/>
      <c r="GS171" s="7"/>
      <c r="GT171" s="7"/>
      <c r="GU171" s="7"/>
      <c r="GV171" s="7"/>
      <c r="GW171" s="7"/>
      <c r="GX171" s="7"/>
      <c r="GY171" s="7"/>
      <c r="GZ171" s="7"/>
      <c r="HA171" s="7"/>
      <c r="HB171" s="7"/>
      <c r="HC171" s="7"/>
      <c r="HD171" s="7"/>
      <c r="HE171" s="7"/>
      <c r="HF171" s="7"/>
      <c r="HG171" s="7"/>
      <c r="HH171" s="7"/>
      <c r="HI171" s="7"/>
      <c r="HJ171" s="7"/>
      <c r="HK171" s="7"/>
      <c r="HL171" s="7"/>
      <c r="HM171" s="7"/>
      <c r="HN171" s="7"/>
      <c r="HO171" s="7"/>
      <c r="HP171" s="7"/>
      <c r="HQ171" s="7"/>
      <c r="HR171" s="7"/>
      <c r="HS171" s="7"/>
      <c r="HT171" s="7"/>
      <c r="HU171" s="7"/>
      <c r="HV171" s="7"/>
      <c r="HW171" s="7"/>
      <c r="HX171" s="7"/>
      <c r="HY171" s="7"/>
      <c r="HZ171" s="7"/>
      <c r="IA171" s="7"/>
      <c r="IB171" s="7"/>
      <c r="IC171" s="7"/>
      <c r="ID171" s="7"/>
      <c r="IE171" s="7"/>
      <c r="IF171" s="7"/>
      <c r="IG171" s="7"/>
      <c r="IH171" s="7"/>
      <c r="II171" s="7"/>
      <c r="IJ171" s="7"/>
      <c r="IK171" s="7"/>
      <c r="IL171" s="7"/>
      <c r="IM171" s="7"/>
      <c r="IN171" s="7"/>
      <c r="IO171" s="7"/>
    </row>
    <row r="172" spans="1:249" ht="47.25">
      <c r="A172" s="31" t="s">
        <v>165</v>
      </c>
      <c r="B172" s="30">
        <f t="shared" si="20"/>
        <v>3282</v>
      </c>
      <c r="C172" s="30">
        <f t="shared" si="20"/>
        <v>3282</v>
      </c>
      <c r="D172" s="30">
        <f t="shared" si="20"/>
        <v>0</v>
      </c>
      <c r="E172" s="30">
        <v>0</v>
      </c>
      <c r="F172" s="30">
        <v>0</v>
      </c>
      <c r="G172" s="30">
        <f t="shared" si="21"/>
        <v>0</v>
      </c>
      <c r="H172" s="30">
        <v>0</v>
      </c>
      <c r="I172" s="30">
        <v>0</v>
      </c>
      <c r="J172" s="30">
        <f t="shared" si="22"/>
        <v>0</v>
      </c>
      <c r="K172" s="30">
        <v>3282</v>
      </c>
      <c r="L172" s="30">
        <v>3282</v>
      </c>
      <c r="M172" s="30">
        <f t="shared" si="23"/>
        <v>0</v>
      </c>
      <c r="N172" s="30">
        <v>0</v>
      </c>
      <c r="O172" s="30">
        <v>0</v>
      </c>
      <c r="P172" s="30">
        <f t="shared" si="24"/>
        <v>0</v>
      </c>
      <c r="Q172" s="30"/>
      <c r="R172" s="30"/>
      <c r="S172" s="30">
        <f t="shared" si="25"/>
        <v>0</v>
      </c>
      <c r="T172" s="30">
        <v>0</v>
      </c>
      <c r="U172" s="30">
        <v>0</v>
      </c>
      <c r="V172" s="30">
        <f t="shared" si="26"/>
        <v>0</v>
      </c>
      <c r="W172" s="30">
        <v>0</v>
      </c>
      <c r="X172" s="30">
        <v>0</v>
      </c>
      <c r="Y172" s="30">
        <f t="shared" si="27"/>
        <v>0</v>
      </c>
      <c r="Z172" s="30">
        <v>0</v>
      </c>
      <c r="AA172" s="30">
        <v>0</v>
      </c>
      <c r="AB172" s="30">
        <f t="shared" si="28"/>
        <v>0</v>
      </c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7"/>
      <c r="EO172" s="7"/>
      <c r="EP172" s="7"/>
      <c r="EQ172" s="7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  <c r="GK172" s="7"/>
      <c r="GL172" s="7"/>
      <c r="GM172" s="7"/>
      <c r="GN172" s="7"/>
      <c r="GO172" s="7"/>
      <c r="GP172" s="7"/>
      <c r="GQ172" s="7"/>
      <c r="GR172" s="7"/>
      <c r="GS172" s="7"/>
      <c r="GT172" s="7"/>
      <c r="GU172" s="7"/>
      <c r="GV172" s="7"/>
      <c r="GW172" s="7"/>
      <c r="GX172" s="7"/>
      <c r="GY172" s="7"/>
      <c r="GZ172" s="7"/>
      <c r="HA172" s="7"/>
      <c r="HB172" s="7"/>
      <c r="HC172" s="7"/>
      <c r="HD172" s="7"/>
      <c r="HE172" s="7"/>
      <c r="HF172" s="7"/>
      <c r="HG172" s="7"/>
      <c r="HH172" s="7"/>
      <c r="HI172" s="7"/>
      <c r="HJ172" s="7"/>
      <c r="HK172" s="7"/>
      <c r="HL172" s="7"/>
      <c r="HM172" s="7"/>
      <c r="HN172" s="7"/>
      <c r="HO172" s="7"/>
      <c r="HP172" s="7"/>
      <c r="HQ172" s="7"/>
      <c r="HR172" s="7"/>
      <c r="HS172" s="7"/>
      <c r="HT172" s="7"/>
      <c r="HU172" s="7"/>
      <c r="HV172" s="7"/>
      <c r="HW172" s="7"/>
      <c r="HX172" s="7"/>
      <c r="HY172" s="7"/>
      <c r="HZ172" s="7"/>
      <c r="IA172" s="7"/>
      <c r="IB172" s="7"/>
      <c r="IC172" s="7"/>
      <c r="ID172" s="7"/>
      <c r="IE172" s="7"/>
      <c r="IF172" s="7"/>
      <c r="IG172" s="7"/>
      <c r="IH172" s="7"/>
      <c r="II172" s="7"/>
      <c r="IJ172" s="7"/>
      <c r="IK172" s="7"/>
      <c r="IL172" s="7"/>
      <c r="IM172" s="7"/>
      <c r="IN172" s="7"/>
      <c r="IO172" s="7"/>
    </row>
    <row r="173" spans="1:249" ht="31.5">
      <c r="A173" s="31" t="s">
        <v>166</v>
      </c>
      <c r="B173" s="30">
        <f t="shared" si="20"/>
        <v>2175</v>
      </c>
      <c r="C173" s="30">
        <f t="shared" si="20"/>
        <v>2175</v>
      </c>
      <c r="D173" s="30">
        <f t="shared" si="20"/>
        <v>0</v>
      </c>
      <c r="E173" s="30">
        <v>0</v>
      </c>
      <c r="F173" s="30">
        <v>0</v>
      </c>
      <c r="G173" s="30">
        <f t="shared" si="21"/>
        <v>0</v>
      </c>
      <c r="H173" s="30">
        <v>0</v>
      </c>
      <c r="I173" s="30">
        <v>0</v>
      </c>
      <c r="J173" s="30">
        <f t="shared" si="22"/>
        <v>0</v>
      </c>
      <c r="K173" s="30">
        <v>2175</v>
      </c>
      <c r="L173" s="30">
        <v>2175</v>
      </c>
      <c r="M173" s="30">
        <f t="shared" si="23"/>
        <v>0</v>
      </c>
      <c r="N173" s="30">
        <v>0</v>
      </c>
      <c r="O173" s="30">
        <v>0</v>
      </c>
      <c r="P173" s="30">
        <f t="shared" si="24"/>
        <v>0</v>
      </c>
      <c r="Q173" s="30"/>
      <c r="R173" s="30"/>
      <c r="S173" s="30">
        <f t="shared" si="25"/>
        <v>0</v>
      </c>
      <c r="T173" s="30">
        <v>0</v>
      </c>
      <c r="U173" s="30">
        <v>0</v>
      </c>
      <c r="V173" s="30">
        <f t="shared" si="26"/>
        <v>0</v>
      </c>
      <c r="W173" s="30">
        <v>0</v>
      </c>
      <c r="X173" s="30">
        <v>0</v>
      </c>
      <c r="Y173" s="30">
        <f t="shared" si="27"/>
        <v>0</v>
      </c>
      <c r="Z173" s="30">
        <v>0</v>
      </c>
      <c r="AA173" s="30">
        <v>0</v>
      </c>
      <c r="AB173" s="30">
        <f t="shared" si="28"/>
        <v>0</v>
      </c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7"/>
      <c r="DU173" s="7"/>
      <c r="DV173" s="7"/>
      <c r="DW173" s="7"/>
      <c r="DX173" s="7"/>
      <c r="DY173" s="7"/>
      <c r="DZ173" s="7"/>
      <c r="EA173" s="7"/>
      <c r="EB173" s="7"/>
      <c r="EC173" s="7"/>
      <c r="ED173" s="7"/>
      <c r="EE173" s="7"/>
      <c r="EF173" s="7"/>
      <c r="EG173" s="7"/>
      <c r="EH173" s="7"/>
      <c r="EI173" s="7"/>
      <c r="EJ173" s="7"/>
      <c r="EK173" s="7"/>
      <c r="EL173" s="7"/>
      <c r="EM173" s="7"/>
      <c r="EN173" s="7"/>
      <c r="EO173" s="7"/>
      <c r="EP173" s="7"/>
      <c r="EQ173" s="7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  <c r="GH173" s="7"/>
      <c r="GI173" s="7"/>
      <c r="GJ173" s="7"/>
      <c r="GK173" s="7"/>
      <c r="GL173" s="7"/>
      <c r="GM173" s="7"/>
      <c r="GN173" s="7"/>
      <c r="GO173" s="7"/>
      <c r="GP173" s="7"/>
      <c r="GQ173" s="7"/>
      <c r="GR173" s="7"/>
      <c r="GS173" s="7"/>
      <c r="GT173" s="7"/>
      <c r="GU173" s="7"/>
      <c r="GV173" s="7"/>
      <c r="GW173" s="7"/>
      <c r="GX173" s="7"/>
      <c r="GY173" s="7"/>
      <c r="GZ173" s="7"/>
      <c r="HA173" s="7"/>
      <c r="HB173" s="7"/>
      <c r="HC173" s="7"/>
      <c r="HD173" s="7"/>
      <c r="HE173" s="7"/>
      <c r="HF173" s="7"/>
      <c r="HG173" s="7"/>
      <c r="HH173" s="7"/>
      <c r="HI173" s="7"/>
      <c r="HJ173" s="7"/>
      <c r="HK173" s="7"/>
      <c r="HL173" s="7"/>
      <c r="HM173" s="7"/>
      <c r="HN173" s="7"/>
      <c r="HO173" s="7"/>
      <c r="HP173" s="7"/>
      <c r="HQ173" s="7"/>
      <c r="HR173" s="7"/>
      <c r="HS173" s="7"/>
      <c r="HT173" s="7"/>
      <c r="HU173" s="7"/>
      <c r="HV173" s="7"/>
      <c r="HW173" s="7"/>
      <c r="HX173" s="7"/>
      <c r="HY173" s="7"/>
      <c r="HZ173" s="7"/>
      <c r="IA173" s="7"/>
      <c r="IB173" s="7"/>
      <c r="IC173" s="7"/>
      <c r="ID173" s="7"/>
      <c r="IE173" s="7"/>
      <c r="IF173" s="7"/>
      <c r="IG173" s="7"/>
      <c r="IH173" s="7"/>
      <c r="II173" s="7"/>
      <c r="IJ173" s="7"/>
      <c r="IK173" s="7"/>
      <c r="IL173" s="7"/>
      <c r="IM173" s="7"/>
      <c r="IN173" s="7"/>
      <c r="IO173" s="7"/>
    </row>
    <row r="174" spans="1:249" ht="31.5">
      <c r="A174" s="31" t="s">
        <v>167</v>
      </c>
      <c r="B174" s="30">
        <f t="shared" si="20"/>
        <v>1672</v>
      </c>
      <c r="C174" s="30">
        <f t="shared" si="20"/>
        <v>1672</v>
      </c>
      <c r="D174" s="30">
        <f t="shared" si="20"/>
        <v>0</v>
      </c>
      <c r="E174" s="30">
        <v>0</v>
      </c>
      <c r="F174" s="30">
        <v>0</v>
      </c>
      <c r="G174" s="30">
        <f t="shared" si="21"/>
        <v>0</v>
      </c>
      <c r="H174" s="30">
        <v>0</v>
      </c>
      <c r="I174" s="30">
        <v>0</v>
      </c>
      <c r="J174" s="30">
        <f t="shared" si="22"/>
        <v>0</v>
      </c>
      <c r="K174" s="30">
        <v>1672</v>
      </c>
      <c r="L174" s="30">
        <v>1672</v>
      </c>
      <c r="M174" s="30">
        <f t="shared" si="23"/>
        <v>0</v>
      </c>
      <c r="N174" s="30">
        <v>0</v>
      </c>
      <c r="O174" s="30">
        <v>0</v>
      </c>
      <c r="P174" s="30">
        <f t="shared" si="24"/>
        <v>0</v>
      </c>
      <c r="Q174" s="30"/>
      <c r="R174" s="30"/>
      <c r="S174" s="30">
        <f t="shared" si="25"/>
        <v>0</v>
      </c>
      <c r="T174" s="30">
        <v>0</v>
      </c>
      <c r="U174" s="30">
        <v>0</v>
      </c>
      <c r="V174" s="30">
        <f t="shared" si="26"/>
        <v>0</v>
      </c>
      <c r="W174" s="30">
        <v>0</v>
      </c>
      <c r="X174" s="30">
        <v>0</v>
      </c>
      <c r="Y174" s="30">
        <f t="shared" si="27"/>
        <v>0</v>
      </c>
      <c r="Z174" s="30">
        <v>0</v>
      </c>
      <c r="AA174" s="30">
        <v>0</v>
      </c>
      <c r="AB174" s="30">
        <f t="shared" si="28"/>
        <v>0</v>
      </c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  <c r="GH174" s="7"/>
      <c r="GI174" s="7"/>
      <c r="GJ174" s="7"/>
      <c r="GK174" s="7"/>
      <c r="GL174" s="7"/>
      <c r="GM174" s="7"/>
      <c r="GN174" s="7"/>
      <c r="GO174" s="7"/>
      <c r="GP174" s="7"/>
      <c r="GQ174" s="7"/>
      <c r="GR174" s="7"/>
      <c r="GS174" s="7"/>
      <c r="GT174" s="7"/>
      <c r="GU174" s="7"/>
      <c r="GV174" s="7"/>
      <c r="GW174" s="7"/>
      <c r="GX174" s="7"/>
      <c r="GY174" s="7"/>
      <c r="GZ174" s="7"/>
      <c r="HA174" s="7"/>
      <c r="HB174" s="7"/>
      <c r="HC174" s="7"/>
      <c r="HD174" s="7"/>
      <c r="HE174" s="7"/>
      <c r="HF174" s="7"/>
      <c r="HG174" s="7"/>
      <c r="HH174" s="7"/>
      <c r="HI174" s="7"/>
      <c r="HJ174" s="7"/>
      <c r="HK174" s="7"/>
      <c r="HL174" s="7"/>
      <c r="HM174" s="7"/>
      <c r="HN174" s="7"/>
      <c r="HO174" s="7"/>
      <c r="HP174" s="7"/>
      <c r="HQ174" s="7"/>
      <c r="HR174" s="7"/>
      <c r="HS174" s="7"/>
      <c r="HT174" s="7"/>
      <c r="HU174" s="7"/>
      <c r="HV174" s="7"/>
      <c r="HW174" s="7"/>
      <c r="HX174" s="7"/>
      <c r="HY174" s="7"/>
      <c r="HZ174" s="7"/>
      <c r="IA174" s="7"/>
      <c r="IB174" s="7"/>
      <c r="IC174" s="7"/>
      <c r="ID174" s="7"/>
      <c r="IE174" s="7"/>
      <c r="IF174" s="7"/>
      <c r="IG174" s="7"/>
      <c r="IH174" s="7"/>
      <c r="II174" s="7"/>
      <c r="IJ174" s="7"/>
      <c r="IK174" s="7"/>
      <c r="IL174" s="7"/>
      <c r="IM174" s="7"/>
      <c r="IN174" s="7"/>
      <c r="IO174" s="7"/>
    </row>
    <row r="175" spans="1:249" ht="31.5">
      <c r="A175" s="31" t="s">
        <v>168</v>
      </c>
      <c r="B175" s="30">
        <f t="shared" si="20"/>
        <v>2337</v>
      </c>
      <c r="C175" s="30">
        <f t="shared" si="20"/>
        <v>2337</v>
      </c>
      <c r="D175" s="30">
        <f t="shared" si="20"/>
        <v>0</v>
      </c>
      <c r="E175" s="30">
        <v>0</v>
      </c>
      <c r="F175" s="30">
        <v>0</v>
      </c>
      <c r="G175" s="30">
        <f t="shared" si="21"/>
        <v>0</v>
      </c>
      <c r="H175" s="30">
        <v>0</v>
      </c>
      <c r="I175" s="30">
        <v>0</v>
      </c>
      <c r="J175" s="30">
        <f t="shared" si="22"/>
        <v>0</v>
      </c>
      <c r="K175" s="30"/>
      <c r="L175" s="30"/>
      <c r="M175" s="30">
        <f t="shared" si="23"/>
        <v>0</v>
      </c>
      <c r="N175" s="30">
        <v>0</v>
      </c>
      <c r="O175" s="30">
        <v>0</v>
      </c>
      <c r="P175" s="30">
        <f t="shared" si="24"/>
        <v>0</v>
      </c>
      <c r="Q175" s="30">
        <f>2337</f>
        <v>2337</v>
      </c>
      <c r="R175" s="30">
        <f>2337</f>
        <v>2337</v>
      </c>
      <c r="S175" s="30">
        <f t="shared" si="25"/>
        <v>0</v>
      </c>
      <c r="T175" s="30">
        <v>0</v>
      </c>
      <c r="U175" s="30">
        <v>0</v>
      </c>
      <c r="V175" s="30">
        <f t="shared" si="26"/>
        <v>0</v>
      </c>
      <c r="W175" s="30">
        <v>0</v>
      </c>
      <c r="X175" s="30">
        <v>0</v>
      </c>
      <c r="Y175" s="30">
        <f t="shared" si="27"/>
        <v>0</v>
      </c>
      <c r="Z175" s="30">
        <v>0</v>
      </c>
      <c r="AA175" s="30">
        <v>0</v>
      </c>
      <c r="AB175" s="30">
        <f t="shared" si="28"/>
        <v>0</v>
      </c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7"/>
      <c r="EO175" s="7"/>
      <c r="EP175" s="7"/>
      <c r="EQ175" s="7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  <c r="GH175" s="7"/>
      <c r="GI175" s="7"/>
      <c r="GJ175" s="7"/>
      <c r="GK175" s="7"/>
      <c r="GL175" s="7"/>
      <c r="GM175" s="7"/>
      <c r="GN175" s="7"/>
      <c r="GO175" s="7"/>
      <c r="GP175" s="7"/>
      <c r="GQ175" s="7"/>
      <c r="GR175" s="7"/>
      <c r="GS175" s="7"/>
      <c r="GT175" s="7"/>
      <c r="GU175" s="7"/>
      <c r="GV175" s="7"/>
      <c r="GW175" s="7"/>
      <c r="GX175" s="7"/>
      <c r="GY175" s="7"/>
      <c r="GZ175" s="7"/>
      <c r="HA175" s="7"/>
      <c r="HB175" s="7"/>
      <c r="HC175" s="7"/>
      <c r="HD175" s="7"/>
      <c r="HE175" s="7"/>
      <c r="HF175" s="7"/>
      <c r="HG175" s="7"/>
      <c r="HH175" s="7"/>
      <c r="HI175" s="7"/>
      <c r="HJ175" s="7"/>
      <c r="HK175" s="7"/>
      <c r="HL175" s="7"/>
      <c r="HM175" s="7"/>
      <c r="HN175" s="7"/>
      <c r="HO175" s="7"/>
      <c r="HP175" s="7"/>
      <c r="HQ175" s="7"/>
      <c r="HR175" s="7"/>
      <c r="HS175" s="7"/>
      <c r="HT175" s="7"/>
      <c r="HU175" s="7"/>
      <c r="HV175" s="7"/>
      <c r="HW175" s="7"/>
      <c r="HX175" s="7"/>
      <c r="HY175" s="7"/>
      <c r="HZ175" s="7"/>
      <c r="IA175" s="7"/>
      <c r="IB175" s="7"/>
      <c r="IC175" s="7"/>
      <c r="ID175" s="7"/>
      <c r="IE175" s="7"/>
      <c r="IF175" s="7"/>
      <c r="IG175" s="7"/>
      <c r="IH175" s="7"/>
      <c r="II175" s="7"/>
      <c r="IJ175" s="7"/>
      <c r="IK175" s="7"/>
      <c r="IL175" s="7"/>
      <c r="IM175" s="7"/>
      <c r="IN175" s="7"/>
      <c r="IO175" s="7"/>
    </row>
    <row r="176" spans="1:249">
      <c r="A176" s="23" t="s">
        <v>169</v>
      </c>
      <c r="B176" s="24">
        <f t="shared" si="20"/>
        <v>200000</v>
      </c>
      <c r="C176" s="24">
        <f t="shared" si="20"/>
        <v>200000</v>
      </c>
      <c r="D176" s="24">
        <f t="shared" si="20"/>
        <v>0</v>
      </c>
      <c r="E176" s="24">
        <f>SUM(E177:E177)</f>
        <v>0</v>
      </c>
      <c r="F176" s="24">
        <f>SUM(F177:F177)</f>
        <v>0</v>
      </c>
      <c r="G176" s="24">
        <f t="shared" si="21"/>
        <v>0</v>
      </c>
      <c r="H176" s="24">
        <f>SUM(H177:H177)</f>
        <v>0</v>
      </c>
      <c r="I176" s="24">
        <f>SUM(I177:I177)</f>
        <v>0</v>
      </c>
      <c r="J176" s="24">
        <f t="shared" si="22"/>
        <v>0</v>
      </c>
      <c r="K176" s="24">
        <f>SUM(K177:K177)</f>
        <v>200000</v>
      </c>
      <c r="L176" s="24">
        <f>SUM(L177:L177)</f>
        <v>200000</v>
      </c>
      <c r="M176" s="24">
        <f t="shared" si="23"/>
        <v>0</v>
      </c>
      <c r="N176" s="24">
        <f>SUM(N177:N177)</f>
        <v>0</v>
      </c>
      <c r="O176" s="24">
        <f>SUM(O177:O177)</f>
        <v>0</v>
      </c>
      <c r="P176" s="24">
        <f t="shared" si="24"/>
        <v>0</v>
      </c>
      <c r="Q176" s="24">
        <f>SUM(Q177:Q177)</f>
        <v>0</v>
      </c>
      <c r="R176" s="24">
        <f>SUM(R177:R177)</f>
        <v>0</v>
      </c>
      <c r="S176" s="24">
        <f t="shared" si="25"/>
        <v>0</v>
      </c>
      <c r="T176" s="24">
        <f>SUM(T177:T177)</f>
        <v>0</v>
      </c>
      <c r="U176" s="24">
        <f>SUM(U177:U177)</f>
        <v>0</v>
      </c>
      <c r="V176" s="24">
        <f t="shared" si="26"/>
        <v>0</v>
      </c>
      <c r="W176" s="24">
        <f>SUM(W177:W177)</f>
        <v>0</v>
      </c>
      <c r="X176" s="24">
        <f>SUM(X177:X177)</f>
        <v>0</v>
      </c>
      <c r="Y176" s="24">
        <f t="shared" si="27"/>
        <v>0</v>
      </c>
      <c r="Z176" s="24">
        <f>SUM(Z177:Z177)</f>
        <v>0</v>
      </c>
      <c r="AA176" s="24">
        <f>SUM(AA177:AA177)</f>
        <v>0</v>
      </c>
      <c r="AB176" s="24">
        <f t="shared" si="28"/>
        <v>0</v>
      </c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2"/>
      <c r="BM176" s="22"/>
      <c r="BN176" s="22"/>
      <c r="BO176" s="22"/>
      <c r="BP176" s="22"/>
      <c r="BQ176" s="22"/>
      <c r="BR176" s="22"/>
      <c r="BS176" s="22"/>
      <c r="BT176" s="22"/>
      <c r="BU176" s="22"/>
      <c r="BV176" s="22"/>
      <c r="BW176" s="22"/>
      <c r="BX176" s="22"/>
      <c r="BY176" s="22"/>
      <c r="BZ176" s="22"/>
      <c r="CA176" s="22"/>
      <c r="CB176" s="22"/>
      <c r="CC176" s="22"/>
      <c r="CD176" s="22"/>
      <c r="CE176" s="22"/>
      <c r="CF176" s="22"/>
      <c r="CG176" s="22"/>
      <c r="CH176" s="22"/>
      <c r="CI176" s="22"/>
      <c r="CJ176" s="22"/>
      <c r="CK176" s="22"/>
      <c r="CL176" s="22"/>
      <c r="CM176" s="22"/>
      <c r="CN176" s="22"/>
      <c r="CO176" s="22"/>
      <c r="CP176" s="22"/>
      <c r="CQ176" s="22"/>
      <c r="CR176" s="22"/>
      <c r="CS176" s="22"/>
      <c r="CT176" s="22"/>
      <c r="CU176" s="22"/>
      <c r="CV176" s="22"/>
      <c r="CW176" s="22"/>
      <c r="CX176" s="22"/>
      <c r="CY176" s="22"/>
      <c r="CZ176" s="22"/>
      <c r="DA176" s="22"/>
      <c r="DB176" s="22"/>
      <c r="DC176" s="22"/>
      <c r="DD176" s="22"/>
      <c r="DE176" s="22"/>
      <c r="DF176" s="22"/>
      <c r="DG176" s="22"/>
      <c r="DH176" s="22"/>
      <c r="DI176" s="22"/>
      <c r="DJ176" s="22"/>
      <c r="DK176" s="22"/>
      <c r="DL176" s="22"/>
      <c r="DM176" s="22"/>
      <c r="DN176" s="22"/>
      <c r="DO176" s="22"/>
      <c r="DP176" s="22"/>
      <c r="DQ176" s="22"/>
      <c r="DR176" s="22"/>
      <c r="DS176" s="22"/>
      <c r="DT176" s="22"/>
      <c r="DU176" s="22"/>
      <c r="DV176" s="22"/>
      <c r="DW176" s="22"/>
      <c r="DX176" s="22"/>
      <c r="DY176" s="22"/>
      <c r="DZ176" s="22"/>
      <c r="EA176" s="22"/>
      <c r="EB176" s="22"/>
      <c r="EC176" s="22"/>
      <c r="ED176" s="22"/>
      <c r="EE176" s="22"/>
      <c r="EF176" s="22"/>
      <c r="EG176" s="22"/>
      <c r="EH176" s="22"/>
      <c r="EI176" s="22"/>
      <c r="EJ176" s="22"/>
      <c r="EK176" s="22"/>
      <c r="EL176" s="22"/>
      <c r="EM176" s="22"/>
      <c r="EN176" s="22"/>
      <c r="EO176" s="22"/>
      <c r="EP176" s="22"/>
      <c r="EQ176" s="22"/>
      <c r="ER176" s="22"/>
      <c r="ES176" s="22"/>
      <c r="ET176" s="22"/>
      <c r="EU176" s="22"/>
      <c r="EV176" s="22"/>
      <c r="EW176" s="22"/>
      <c r="EX176" s="22"/>
      <c r="EY176" s="22"/>
      <c r="EZ176" s="22"/>
      <c r="FA176" s="22"/>
      <c r="FB176" s="22"/>
      <c r="FC176" s="22"/>
      <c r="FD176" s="22"/>
      <c r="FE176" s="22"/>
      <c r="FF176" s="22"/>
      <c r="FG176" s="22"/>
      <c r="FH176" s="22"/>
      <c r="FI176" s="22"/>
      <c r="FJ176" s="22"/>
      <c r="FK176" s="22"/>
      <c r="FL176" s="22"/>
      <c r="FM176" s="22"/>
      <c r="FN176" s="22"/>
      <c r="FO176" s="22"/>
      <c r="FP176" s="22"/>
      <c r="FQ176" s="22"/>
      <c r="FR176" s="22"/>
      <c r="FS176" s="22"/>
      <c r="FT176" s="22"/>
      <c r="FU176" s="22"/>
      <c r="FV176" s="22"/>
      <c r="FW176" s="22"/>
      <c r="FX176" s="22"/>
      <c r="FY176" s="22"/>
      <c r="FZ176" s="22"/>
      <c r="GA176" s="7"/>
      <c r="GB176" s="7"/>
      <c r="GC176" s="7"/>
      <c r="GD176" s="7"/>
      <c r="GE176" s="7"/>
      <c r="GF176" s="7"/>
      <c r="GG176" s="7"/>
      <c r="GH176" s="7"/>
      <c r="GI176" s="7"/>
      <c r="GJ176" s="7"/>
      <c r="GK176" s="7"/>
      <c r="GL176" s="7"/>
      <c r="GM176" s="7"/>
      <c r="GN176" s="7"/>
      <c r="GO176" s="7"/>
      <c r="GP176" s="7"/>
      <c r="GQ176" s="7"/>
      <c r="GR176" s="7"/>
      <c r="GS176" s="7"/>
      <c r="GT176" s="7"/>
      <c r="GU176" s="7"/>
      <c r="GV176" s="7"/>
      <c r="GW176" s="7"/>
      <c r="GX176" s="7"/>
      <c r="GY176" s="7"/>
      <c r="GZ176" s="7"/>
      <c r="HA176" s="7"/>
      <c r="HB176" s="7"/>
      <c r="HC176" s="7"/>
      <c r="HD176" s="7"/>
      <c r="HE176" s="7"/>
      <c r="HF176" s="7"/>
      <c r="HG176" s="7"/>
      <c r="HH176" s="7"/>
      <c r="HI176" s="7"/>
      <c r="HJ176" s="7"/>
      <c r="HK176" s="7"/>
      <c r="HL176" s="7"/>
      <c r="HM176" s="7"/>
      <c r="HN176" s="7"/>
      <c r="HO176" s="7"/>
      <c r="HP176" s="7"/>
      <c r="HQ176" s="7"/>
      <c r="HR176" s="7"/>
      <c r="HS176" s="7"/>
      <c r="HT176" s="7"/>
      <c r="HU176" s="7"/>
      <c r="HV176" s="7"/>
      <c r="HW176" s="7"/>
      <c r="HX176" s="7"/>
      <c r="HY176" s="7"/>
      <c r="HZ176" s="7"/>
      <c r="IA176" s="7"/>
      <c r="IB176" s="7"/>
      <c r="IC176" s="7"/>
      <c r="ID176" s="7"/>
      <c r="IE176" s="7"/>
      <c r="IF176" s="7"/>
      <c r="IG176" s="7"/>
      <c r="IH176" s="7"/>
      <c r="II176" s="7"/>
      <c r="IJ176" s="7"/>
      <c r="IK176" s="7"/>
      <c r="IL176" s="7"/>
      <c r="IM176" s="7"/>
      <c r="IN176" s="7"/>
      <c r="IO176" s="7"/>
    </row>
    <row r="177" spans="1:249" ht="29.25" customHeight="1">
      <c r="A177" s="31" t="s">
        <v>170</v>
      </c>
      <c r="B177" s="30">
        <f t="shared" si="20"/>
        <v>200000</v>
      </c>
      <c r="C177" s="30">
        <f t="shared" si="20"/>
        <v>200000</v>
      </c>
      <c r="D177" s="30">
        <f t="shared" si="20"/>
        <v>0</v>
      </c>
      <c r="E177" s="30">
        <v>0</v>
      </c>
      <c r="F177" s="30">
        <v>0</v>
      </c>
      <c r="G177" s="30">
        <f t="shared" si="21"/>
        <v>0</v>
      </c>
      <c r="H177" s="30">
        <v>0</v>
      </c>
      <c r="I177" s="30">
        <v>0</v>
      </c>
      <c r="J177" s="30">
        <f t="shared" si="22"/>
        <v>0</v>
      </c>
      <c r="K177" s="30">
        <v>200000</v>
      </c>
      <c r="L177" s="30">
        <v>200000</v>
      </c>
      <c r="M177" s="30">
        <f t="shared" si="23"/>
        <v>0</v>
      </c>
      <c r="N177" s="30">
        <v>0</v>
      </c>
      <c r="O177" s="30">
        <v>0</v>
      </c>
      <c r="P177" s="30">
        <f t="shared" si="24"/>
        <v>0</v>
      </c>
      <c r="Q177" s="30"/>
      <c r="R177" s="30"/>
      <c r="S177" s="30">
        <f t="shared" si="25"/>
        <v>0</v>
      </c>
      <c r="T177" s="30">
        <v>0</v>
      </c>
      <c r="U177" s="30">
        <v>0</v>
      </c>
      <c r="V177" s="30">
        <f t="shared" si="26"/>
        <v>0</v>
      </c>
      <c r="W177" s="30">
        <v>0</v>
      </c>
      <c r="X177" s="30">
        <v>0</v>
      </c>
      <c r="Y177" s="30">
        <f t="shared" si="27"/>
        <v>0</v>
      </c>
      <c r="Z177" s="30">
        <v>0</v>
      </c>
      <c r="AA177" s="30">
        <v>0</v>
      </c>
      <c r="AB177" s="30">
        <f t="shared" si="28"/>
        <v>0</v>
      </c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  <c r="DT177" s="7"/>
      <c r="DU177" s="7"/>
      <c r="DV177" s="7"/>
      <c r="DW177" s="7"/>
      <c r="DX177" s="7"/>
      <c r="DY177" s="7"/>
      <c r="DZ177" s="7"/>
      <c r="EA177" s="7"/>
      <c r="EB177" s="7"/>
      <c r="EC177" s="7"/>
      <c r="ED177" s="7"/>
      <c r="EE177" s="7"/>
      <c r="EF177" s="7"/>
      <c r="EG177" s="7"/>
      <c r="EH177" s="7"/>
      <c r="EI177" s="7"/>
      <c r="EJ177" s="7"/>
      <c r="EK177" s="7"/>
      <c r="EL177" s="7"/>
      <c r="EM177" s="7"/>
      <c r="EN177" s="7"/>
      <c r="EO177" s="7"/>
      <c r="EP177" s="7"/>
      <c r="EQ177" s="7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22"/>
      <c r="FH177" s="22"/>
      <c r="FI177" s="22"/>
      <c r="FJ177" s="22"/>
      <c r="FK177" s="22"/>
      <c r="FL177" s="22"/>
      <c r="FM177" s="22"/>
      <c r="FN177" s="22"/>
      <c r="FO177" s="22"/>
      <c r="FP177" s="22"/>
      <c r="FQ177" s="22"/>
      <c r="FR177" s="22"/>
      <c r="FS177" s="22"/>
      <c r="FT177" s="22"/>
      <c r="FU177" s="22"/>
      <c r="FV177" s="22"/>
      <c r="FW177" s="22"/>
      <c r="FX177" s="22"/>
      <c r="FY177" s="22"/>
      <c r="FZ177" s="22"/>
      <c r="GA177" s="7"/>
      <c r="GB177" s="7"/>
      <c r="GC177" s="7"/>
      <c r="GD177" s="7"/>
      <c r="GE177" s="7"/>
      <c r="GF177" s="7"/>
      <c r="GG177" s="7"/>
      <c r="GH177" s="7"/>
      <c r="GI177" s="7"/>
      <c r="GJ177" s="7"/>
      <c r="GK177" s="7"/>
      <c r="GL177" s="7"/>
      <c r="GM177" s="7"/>
      <c r="GN177" s="7"/>
      <c r="GO177" s="7"/>
      <c r="GP177" s="7"/>
      <c r="GQ177" s="7"/>
      <c r="GR177" s="7"/>
      <c r="GS177" s="7"/>
      <c r="GT177" s="7"/>
      <c r="GU177" s="7"/>
      <c r="GV177" s="7"/>
      <c r="GW177" s="7"/>
      <c r="GX177" s="7"/>
      <c r="GY177" s="7"/>
      <c r="GZ177" s="7"/>
      <c r="HA177" s="7"/>
      <c r="HB177" s="7"/>
      <c r="HC177" s="7"/>
      <c r="HD177" s="7"/>
      <c r="HE177" s="7"/>
      <c r="HF177" s="7"/>
      <c r="HG177" s="7"/>
      <c r="HH177" s="7"/>
      <c r="HI177" s="7"/>
      <c r="HJ177" s="7"/>
      <c r="HK177" s="7"/>
      <c r="HL177" s="7"/>
      <c r="HM177" s="7"/>
      <c r="HN177" s="7"/>
      <c r="HO177" s="7"/>
      <c r="HP177" s="7"/>
      <c r="HQ177" s="7"/>
      <c r="HR177" s="7"/>
      <c r="HS177" s="7"/>
      <c r="HT177" s="7"/>
      <c r="HU177" s="7"/>
      <c r="HV177" s="7"/>
      <c r="HW177" s="7"/>
      <c r="HX177" s="7"/>
      <c r="HY177" s="7"/>
      <c r="HZ177" s="7"/>
      <c r="IA177" s="7"/>
      <c r="IB177" s="7"/>
      <c r="IC177" s="7"/>
      <c r="ID177" s="7"/>
      <c r="IE177" s="7"/>
      <c r="IF177" s="7"/>
      <c r="IG177" s="7"/>
      <c r="IH177" s="7"/>
      <c r="II177" s="7"/>
      <c r="IJ177" s="7"/>
      <c r="IK177" s="7"/>
      <c r="IL177" s="7"/>
      <c r="IM177" s="7"/>
      <c r="IN177" s="7"/>
      <c r="IO177" s="7"/>
    </row>
    <row r="178" spans="1:249">
      <c r="A178" s="23" t="s">
        <v>52</v>
      </c>
      <c r="B178" s="24">
        <f t="shared" si="20"/>
        <v>201644</v>
      </c>
      <c r="C178" s="24">
        <f t="shared" si="20"/>
        <v>201644</v>
      </c>
      <c r="D178" s="24">
        <f t="shared" si="20"/>
        <v>0</v>
      </c>
      <c r="E178" s="24">
        <f>SUM(E179,E184,E188,E182)</f>
        <v>0</v>
      </c>
      <c r="F178" s="24">
        <f>SUM(F179,F184,F188,F182)</f>
        <v>0</v>
      </c>
      <c r="G178" s="24">
        <f t="shared" si="21"/>
        <v>0</v>
      </c>
      <c r="H178" s="24">
        <f>SUM(H179,H184,H188,H182)</f>
        <v>0</v>
      </c>
      <c r="I178" s="24">
        <f>SUM(I179,I184,I188,I182)</f>
        <v>0</v>
      </c>
      <c r="J178" s="24">
        <f t="shared" si="22"/>
        <v>0</v>
      </c>
      <c r="K178" s="24">
        <f>SUM(K179,K184,K188,K182)</f>
        <v>0</v>
      </c>
      <c r="L178" s="24">
        <f>SUM(L179,L184,L188,L182)</f>
        <v>0</v>
      </c>
      <c r="M178" s="24">
        <f t="shared" si="23"/>
        <v>0</v>
      </c>
      <c r="N178" s="24">
        <f>SUM(N179,N184,N188,N182)</f>
        <v>17356</v>
      </c>
      <c r="O178" s="24">
        <f>SUM(O179,O184,O188,O182)</f>
        <v>17356</v>
      </c>
      <c r="P178" s="24">
        <f t="shared" si="24"/>
        <v>0</v>
      </c>
      <c r="Q178" s="24">
        <f>SUM(Q179,Q184,Q188,Q182)</f>
        <v>184288</v>
      </c>
      <c r="R178" s="24">
        <f>SUM(R179,R184,R188,R182)</f>
        <v>184288</v>
      </c>
      <c r="S178" s="24">
        <f t="shared" si="25"/>
        <v>0</v>
      </c>
      <c r="T178" s="24">
        <f>SUM(T179,T184,T188,T182)</f>
        <v>0</v>
      </c>
      <c r="U178" s="24">
        <f>SUM(U179,U184,U188,U182)</f>
        <v>0</v>
      </c>
      <c r="V178" s="24">
        <f t="shared" si="26"/>
        <v>0</v>
      </c>
      <c r="W178" s="24">
        <f>SUM(W179,W184,W188,W182)</f>
        <v>0</v>
      </c>
      <c r="X178" s="24">
        <f>SUM(X179,X184,X188,X182)</f>
        <v>0</v>
      </c>
      <c r="Y178" s="24">
        <f t="shared" si="27"/>
        <v>0</v>
      </c>
      <c r="Z178" s="24">
        <f>SUM(Z179,Z184,Z188,Z182)</f>
        <v>0</v>
      </c>
      <c r="AA178" s="24">
        <f>SUM(AA179,AA184,AA188,AA182)</f>
        <v>0</v>
      </c>
      <c r="AB178" s="24">
        <f t="shared" si="28"/>
        <v>0</v>
      </c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7"/>
      <c r="DS178" s="7"/>
      <c r="DT178" s="7"/>
      <c r="DU178" s="7"/>
      <c r="DV178" s="7"/>
      <c r="DW178" s="7"/>
      <c r="DX178" s="7"/>
      <c r="DY178" s="7"/>
      <c r="DZ178" s="7"/>
      <c r="EA178" s="7"/>
      <c r="EB178" s="7"/>
      <c r="EC178" s="7"/>
      <c r="ED178" s="7"/>
      <c r="EE178" s="7"/>
      <c r="EF178" s="7"/>
      <c r="EG178" s="7"/>
      <c r="EH178" s="7"/>
      <c r="EI178" s="7"/>
      <c r="EJ178" s="7"/>
      <c r="EK178" s="7"/>
      <c r="EL178" s="7"/>
      <c r="EM178" s="7"/>
      <c r="EN178" s="7"/>
      <c r="EO178" s="7"/>
      <c r="EP178" s="7"/>
      <c r="EQ178" s="7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  <c r="GH178" s="7"/>
      <c r="GI178" s="7"/>
      <c r="GJ178" s="7"/>
      <c r="GK178" s="7"/>
      <c r="GL178" s="7"/>
      <c r="GM178" s="7"/>
      <c r="GN178" s="7"/>
      <c r="GO178" s="7"/>
      <c r="GP178" s="7"/>
      <c r="GQ178" s="7"/>
      <c r="GR178" s="7"/>
      <c r="GS178" s="7"/>
      <c r="GT178" s="7"/>
      <c r="GU178" s="7"/>
      <c r="GV178" s="7"/>
      <c r="GW178" s="7"/>
      <c r="GX178" s="7"/>
      <c r="GY178" s="7"/>
      <c r="GZ178" s="7"/>
      <c r="HA178" s="7"/>
      <c r="HB178" s="7"/>
      <c r="HC178" s="7"/>
      <c r="HD178" s="7"/>
      <c r="HE178" s="7"/>
      <c r="HF178" s="7"/>
      <c r="HG178" s="7"/>
      <c r="HH178" s="7"/>
      <c r="HI178" s="7"/>
      <c r="HJ178" s="7"/>
      <c r="HK178" s="7"/>
      <c r="HL178" s="7"/>
      <c r="HM178" s="7"/>
      <c r="HN178" s="7"/>
      <c r="HO178" s="7"/>
      <c r="HP178" s="7"/>
      <c r="HQ178" s="7"/>
      <c r="HR178" s="7"/>
      <c r="HS178" s="7"/>
      <c r="HT178" s="7"/>
      <c r="HU178" s="7"/>
      <c r="HV178" s="7"/>
      <c r="HW178" s="7"/>
      <c r="HX178" s="7"/>
      <c r="HY178" s="7"/>
      <c r="HZ178" s="7"/>
      <c r="IA178" s="7"/>
      <c r="IB178" s="7"/>
      <c r="IC178" s="7"/>
      <c r="ID178" s="7"/>
      <c r="IE178" s="7"/>
      <c r="IF178" s="7"/>
      <c r="IG178" s="7"/>
      <c r="IH178" s="7"/>
      <c r="II178" s="7"/>
      <c r="IJ178" s="7"/>
      <c r="IK178" s="7"/>
      <c r="IL178" s="7"/>
      <c r="IM178" s="7"/>
      <c r="IN178" s="7"/>
      <c r="IO178" s="7"/>
    </row>
    <row r="179" spans="1:249">
      <c r="A179" s="23" t="s">
        <v>110</v>
      </c>
      <c r="B179" s="24">
        <f t="shared" si="20"/>
        <v>2734</v>
      </c>
      <c r="C179" s="24">
        <f t="shared" si="20"/>
        <v>2734</v>
      </c>
      <c r="D179" s="24">
        <f t="shared" si="20"/>
        <v>0</v>
      </c>
      <c r="E179" s="24">
        <f>SUM(E180:E181)</f>
        <v>0</v>
      </c>
      <c r="F179" s="24">
        <f>SUM(F180:F181)</f>
        <v>0</v>
      </c>
      <c r="G179" s="24">
        <f t="shared" si="21"/>
        <v>0</v>
      </c>
      <c r="H179" s="24">
        <f>SUM(H180:H181)</f>
        <v>0</v>
      </c>
      <c r="I179" s="24">
        <f>SUM(I180:I181)</f>
        <v>0</v>
      </c>
      <c r="J179" s="24">
        <f t="shared" si="22"/>
        <v>0</v>
      </c>
      <c r="K179" s="24">
        <f>SUM(K180:K181)</f>
        <v>0</v>
      </c>
      <c r="L179" s="24">
        <f>SUM(L180:L181)</f>
        <v>0</v>
      </c>
      <c r="M179" s="24">
        <f t="shared" si="23"/>
        <v>0</v>
      </c>
      <c r="N179" s="24">
        <f>SUM(N180:N181)</f>
        <v>0</v>
      </c>
      <c r="O179" s="24">
        <f>SUM(O180:O181)</f>
        <v>0</v>
      </c>
      <c r="P179" s="24">
        <f t="shared" si="24"/>
        <v>0</v>
      </c>
      <c r="Q179" s="24">
        <f>SUM(Q180:Q181)</f>
        <v>2734</v>
      </c>
      <c r="R179" s="24">
        <f>SUM(R180:R181)</f>
        <v>2734</v>
      </c>
      <c r="S179" s="24">
        <f t="shared" si="25"/>
        <v>0</v>
      </c>
      <c r="T179" s="24">
        <f>SUM(T180:T181)</f>
        <v>0</v>
      </c>
      <c r="U179" s="24">
        <f>SUM(U180:U181)</f>
        <v>0</v>
      </c>
      <c r="V179" s="24">
        <f t="shared" si="26"/>
        <v>0</v>
      </c>
      <c r="W179" s="24">
        <f>SUM(W180:W181)</f>
        <v>0</v>
      </c>
      <c r="X179" s="24">
        <f>SUM(X180:X181)</f>
        <v>0</v>
      </c>
      <c r="Y179" s="24">
        <f t="shared" si="27"/>
        <v>0</v>
      </c>
      <c r="Z179" s="24">
        <f>SUM(Z180:Z181)</f>
        <v>0</v>
      </c>
      <c r="AA179" s="24">
        <f>SUM(AA180:AA181)</f>
        <v>0</v>
      </c>
      <c r="AB179" s="24">
        <f t="shared" si="28"/>
        <v>0</v>
      </c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7"/>
      <c r="DL179" s="7"/>
      <c r="DM179" s="7"/>
      <c r="DN179" s="7"/>
      <c r="DO179" s="7"/>
      <c r="DP179" s="7"/>
      <c r="DQ179" s="7"/>
      <c r="DR179" s="7"/>
      <c r="DS179" s="7"/>
      <c r="DT179" s="7"/>
      <c r="DU179" s="7"/>
      <c r="DV179" s="7"/>
      <c r="DW179" s="7"/>
      <c r="DX179" s="7"/>
      <c r="DY179" s="7"/>
      <c r="DZ179" s="7"/>
      <c r="EA179" s="7"/>
      <c r="EB179" s="7"/>
      <c r="EC179" s="7"/>
      <c r="ED179" s="7"/>
      <c r="EE179" s="7"/>
      <c r="EF179" s="7"/>
      <c r="EG179" s="7"/>
      <c r="EH179" s="7"/>
      <c r="EI179" s="7"/>
      <c r="EJ179" s="7"/>
      <c r="EK179" s="7"/>
      <c r="EL179" s="7"/>
      <c r="EM179" s="7"/>
      <c r="EN179" s="7"/>
      <c r="EO179" s="7"/>
      <c r="EP179" s="7"/>
      <c r="EQ179" s="7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  <c r="FW179" s="7"/>
      <c r="FX179" s="7"/>
      <c r="FY179" s="7"/>
      <c r="FZ179" s="7"/>
      <c r="GA179" s="7"/>
      <c r="GB179" s="7"/>
      <c r="GC179" s="7"/>
      <c r="GD179" s="7"/>
      <c r="GE179" s="7"/>
      <c r="GF179" s="7"/>
      <c r="GG179" s="7"/>
      <c r="GH179" s="7"/>
      <c r="GI179" s="7"/>
      <c r="GJ179" s="7"/>
      <c r="GK179" s="7"/>
      <c r="GL179" s="7"/>
      <c r="GM179" s="7"/>
      <c r="GN179" s="7"/>
      <c r="GO179" s="7"/>
      <c r="GP179" s="7"/>
      <c r="GQ179" s="7"/>
      <c r="GR179" s="7"/>
      <c r="GS179" s="7"/>
      <c r="GT179" s="7"/>
      <c r="GU179" s="7"/>
      <c r="GV179" s="7"/>
      <c r="GW179" s="7"/>
      <c r="GX179" s="7"/>
      <c r="GY179" s="7"/>
      <c r="GZ179" s="7"/>
      <c r="HA179" s="7"/>
      <c r="HB179" s="7"/>
      <c r="HC179" s="7"/>
      <c r="HD179" s="7"/>
      <c r="HE179" s="7"/>
      <c r="HF179" s="7"/>
      <c r="HG179" s="7"/>
      <c r="HH179" s="7"/>
      <c r="HI179" s="7"/>
      <c r="HJ179" s="7"/>
      <c r="HK179" s="7"/>
      <c r="HL179" s="7"/>
      <c r="HM179" s="7"/>
      <c r="HN179" s="7"/>
      <c r="HO179" s="7"/>
      <c r="HP179" s="7"/>
      <c r="HQ179" s="7"/>
      <c r="HR179" s="7"/>
      <c r="HS179" s="7"/>
      <c r="HT179" s="7"/>
      <c r="HU179" s="7"/>
      <c r="HV179" s="7"/>
      <c r="HW179" s="7"/>
      <c r="HX179" s="7"/>
      <c r="HY179" s="7"/>
      <c r="HZ179" s="7"/>
      <c r="IA179" s="7"/>
      <c r="IB179" s="7"/>
      <c r="IC179" s="7"/>
      <c r="ID179" s="7"/>
      <c r="IE179" s="7"/>
      <c r="IF179" s="7"/>
      <c r="IG179" s="7"/>
      <c r="IH179" s="7"/>
      <c r="II179" s="7"/>
      <c r="IJ179" s="7"/>
      <c r="IK179" s="7"/>
      <c r="IL179" s="7"/>
      <c r="IM179" s="7"/>
      <c r="IN179" s="7"/>
      <c r="IO179" s="7"/>
    </row>
    <row r="180" spans="1:249" ht="31.5">
      <c r="A180" s="31" t="s">
        <v>171</v>
      </c>
      <c r="B180" s="30">
        <f t="shared" si="20"/>
        <v>1367</v>
      </c>
      <c r="C180" s="30">
        <f t="shared" si="20"/>
        <v>1367</v>
      </c>
      <c r="D180" s="30">
        <f t="shared" si="20"/>
        <v>0</v>
      </c>
      <c r="E180" s="30">
        <v>0</v>
      </c>
      <c r="F180" s="30">
        <v>0</v>
      </c>
      <c r="G180" s="30">
        <f t="shared" si="21"/>
        <v>0</v>
      </c>
      <c r="H180" s="30">
        <v>0</v>
      </c>
      <c r="I180" s="30">
        <v>0</v>
      </c>
      <c r="J180" s="30">
        <f t="shared" si="22"/>
        <v>0</v>
      </c>
      <c r="K180" s="30">
        <v>0</v>
      </c>
      <c r="L180" s="30">
        <v>0</v>
      </c>
      <c r="M180" s="30">
        <f t="shared" si="23"/>
        <v>0</v>
      </c>
      <c r="N180" s="30">
        <v>0</v>
      </c>
      <c r="O180" s="30">
        <v>0</v>
      </c>
      <c r="P180" s="30">
        <f t="shared" si="24"/>
        <v>0</v>
      </c>
      <c r="Q180" s="30">
        <v>1367</v>
      </c>
      <c r="R180" s="30">
        <v>1367</v>
      </c>
      <c r="S180" s="30">
        <f t="shared" si="25"/>
        <v>0</v>
      </c>
      <c r="T180" s="30">
        <v>0</v>
      </c>
      <c r="U180" s="30">
        <v>0</v>
      </c>
      <c r="V180" s="30">
        <f t="shared" si="26"/>
        <v>0</v>
      </c>
      <c r="W180" s="30">
        <v>0</v>
      </c>
      <c r="X180" s="30">
        <v>0</v>
      </c>
      <c r="Y180" s="30">
        <f t="shared" si="27"/>
        <v>0</v>
      </c>
      <c r="Z180" s="30">
        <v>0</v>
      </c>
      <c r="AA180" s="30">
        <v>0</v>
      </c>
      <c r="AB180" s="30">
        <f t="shared" si="28"/>
        <v>0</v>
      </c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7"/>
      <c r="DS180" s="7"/>
      <c r="DT180" s="7"/>
      <c r="DU180" s="7"/>
      <c r="DV180" s="7"/>
      <c r="DW180" s="7"/>
      <c r="DX180" s="7"/>
      <c r="DY180" s="7"/>
      <c r="DZ180" s="7"/>
      <c r="EA180" s="7"/>
      <c r="EB180" s="7"/>
      <c r="EC180" s="7"/>
      <c r="ED180" s="7"/>
      <c r="EE180" s="7"/>
      <c r="EF180" s="7"/>
      <c r="EG180" s="7"/>
      <c r="EH180" s="7"/>
      <c r="EI180" s="7"/>
      <c r="EJ180" s="7"/>
      <c r="EK180" s="7"/>
      <c r="EL180" s="7"/>
      <c r="EM180" s="7"/>
      <c r="EN180" s="7"/>
      <c r="EO180" s="7"/>
      <c r="EP180" s="7"/>
      <c r="EQ180" s="7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  <c r="FP180" s="7"/>
      <c r="FQ180" s="7"/>
      <c r="FR180" s="7"/>
      <c r="FS180" s="7"/>
      <c r="FT180" s="7"/>
      <c r="FU180" s="7"/>
      <c r="FV180" s="7"/>
      <c r="FW180" s="7"/>
      <c r="FX180" s="7"/>
      <c r="FY180" s="7"/>
      <c r="FZ180" s="7"/>
      <c r="GA180" s="7"/>
      <c r="GB180" s="7"/>
      <c r="GC180" s="7"/>
      <c r="GD180" s="7"/>
      <c r="GE180" s="7"/>
      <c r="GF180" s="7"/>
      <c r="GG180" s="7"/>
      <c r="GH180" s="7"/>
      <c r="GI180" s="7"/>
      <c r="GJ180" s="7"/>
      <c r="GK180" s="7"/>
      <c r="GL180" s="7"/>
      <c r="GM180" s="7"/>
      <c r="GN180" s="7"/>
      <c r="GO180" s="7"/>
      <c r="GP180" s="7"/>
      <c r="GQ180" s="7"/>
      <c r="GR180" s="7"/>
      <c r="GS180" s="7"/>
      <c r="GT180" s="7"/>
      <c r="GU180" s="7"/>
      <c r="GV180" s="7"/>
      <c r="GW180" s="7"/>
      <c r="GX180" s="7"/>
      <c r="GY180" s="7"/>
      <c r="GZ180" s="7"/>
      <c r="HA180" s="7"/>
      <c r="HB180" s="7"/>
      <c r="HC180" s="7"/>
      <c r="HD180" s="7"/>
      <c r="HE180" s="7"/>
      <c r="HF180" s="7"/>
      <c r="HG180" s="7"/>
      <c r="HH180" s="7"/>
      <c r="HI180" s="7"/>
      <c r="HJ180" s="7"/>
      <c r="HK180" s="7"/>
      <c r="HL180" s="7"/>
      <c r="HM180" s="7"/>
      <c r="HN180" s="7"/>
      <c r="HO180" s="7"/>
      <c r="HP180" s="7"/>
      <c r="HQ180" s="7"/>
      <c r="HR180" s="7"/>
      <c r="HS180" s="7"/>
      <c r="HT180" s="7"/>
      <c r="HU180" s="7"/>
      <c r="HV180" s="7"/>
      <c r="HW180" s="7"/>
      <c r="HX180" s="7"/>
      <c r="HY180" s="7"/>
      <c r="HZ180" s="7"/>
      <c r="IA180" s="7"/>
      <c r="IB180" s="7"/>
      <c r="IC180" s="7"/>
      <c r="ID180" s="7"/>
      <c r="IE180" s="7"/>
      <c r="IF180" s="7"/>
      <c r="IG180" s="7"/>
      <c r="IH180" s="7"/>
      <c r="II180" s="7"/>
      <c r="IJ180" s="7"/>
      <c r="IK180" s="7"/>
      <c r="IL180" s="7"/>
      <c r="IM180" s="7"/>
      <c r="IN180" s="7"/>
      <c r="IO180" s="7"/>
    </row>
    <row r="181" spans="1:249" ht="47.25">
      <c r="A181" s="31" t="s">
        <v>172</v>
      </c>
      <c r="B181" s="30">
        <f t="shared" si="20"/>
        <v>1367</v>
      </c>
      <c r="C181" s="30">
        <f t="shared" si="20"/>
        <v>1367</v>
      </c>
      <c r="D181" s="30">
        <f t="shared" si="20"/>
        <v>0</v>
      </c>
      <c r="E181" s="30">
        <v>0</v>
      </c>
      <c r="F181" s="30">
        <v>0</v>
      </c>
      <c r="G181" s="30">
        <f t="shared" si="21"/>
        <v>0</v>
      </c>
      <c r="H181" s="30">
        <v>0</v>
      </c>
      <c r="I181" s="30">
        <v>0</v>
      </c>
      <c r="J181" s="30">
        <f t="shared" si="22"/>
        <v>0</v>
      </c>
      <c r="K181" s="30">
        <v>0</v>
      </c>
      <c r="L181" s="30">
        <v>0</v>
      </c>
      <c r="M181" s="30">
        <f t="shared" si="23"/>
        <v>0</v>
      </c>
      <c r="N181" s="30">
        <v>0</v>
      </c>
      <c r="O181" s="30">
        <v>0</v>
      </c>
      <c r="P181" s="30">
        <f t="shared" si="24"/>
        <v>0</v>
      </c>
      <c r="Q181" s="30">
        <v>1367</v>
      </c>
      <c r="R181" s="30">
        <v>1367</v>
      </c>
      <c r="S181" s="30">
        <f t="shared" si="25"/>
        <v>0</v>
      </c>
      <c r="T181" s="30">
        <v>0</v>
      </c>
      <c r="U181" s="30">
        <v>0</v>
      </c>
      <c r="V181" s="30">
        <f t="shared" si="26"/>
        <v>0</v>
      </c>
      <c r="W181" s="30">
        <v>0</v>
      </c>
      <c r="X181" s="30">
        <v>0</v>
      </c>
      <c r="Y181" s="30">
        <f t="shared" si="27"/>
        <v>0</v>
      </c>
      <c r="Z181" s="30">
        <v>0</v>
      </c>
      <c r="AA181" s="30">
        <v>0</v>
      </c>
      <c r="AB181" s="30">
        <f t="shared" si="28"/>
        <v>0</v>
      </c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  <c r="EK181" s="7"/>
      <c r="EL181" s="7"/>
      <c r="EM181" s="7"/>
      <c r="EN181" s="7"/>
      <c r="EO181" s="7"/>
      <c r="EP181" s="7"/>
      <c r="EQ181" s="7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  <c r="GH181" s="7"/>
      <c r="GI181" s="7"/>
      <c r="GJ181" s="7"/>
      <c r="GK181" s="7"/>
      <c r="GL181" s="7"/>
      <c r="GM181" s="7"/>
      <c r="GN181" s="7"/>
      <c r="GO181" s="7"/>
      <c r="GP181" s="7"/>
      <c r="GQ181" s="7"/>
      <c r="GR181" s="7"/>
      <c r="GS181" s="7"/>
      <c r="GT181" s="7"/>
      <c r="GU181" s="7"/>
      <c r="GV181" s="7"/>
      <c r="GW181" s="7"/>
      <c r="GX181" s="7"/>
      <c r="GY181" s="7"/>
      <c r="GZ181" s="7"/>
      <c r="HA181" s="7"/>
      <c r="HB181" s="7"/>
      <c r="HC181" s="7"/>
      <c r="HD181" s="7"/>
      <c r="HE181" s="7"/>
      <c r="HF181" s="7"/>
      <c r="HG181" s="7"/>
      <c r="HH181" s="7"/>
      <c r="HI181" s="7"/>
      <c r="HJ181" s="7"/>
      <c r="HK181" s="7"/>
      <c r="HL181" s="7"/>
      <c r="HM181" s="7"/>
      <c r="HN181" s="7"/>
      <c r="HO181" s="7"/>
      <c r="HP181" s="7"/>
      <c r="HQ181" s="7"/>
      <c r="HR181" s="7"/>
      <c r="HS181" s="7"/>
      <c r="HT181" s="7"/>
      <c r="HU181" s="7"/>
      <c r="HV181" s="7"/>
      <c r="HW181" s="7"/>
      <c r="HX181" s="7"/>
      <c r="HY181" s="7"/>
      <c r="HZ181" s="7"/>
      <c r="IA181" s="7"/>
      <c r="IB181" s="7"/>
      <c r="IC181" s="7"/>
      <c r="ID181" s="7"/>
      <c r="IE181" s="7"/>
      <c r="IF181" s="7"/>
      <c r="IG181" s="7"/>
      <c r="IH181" s="7"/>
      <c r="II181" s="7"/>
      <c r="IJ181" s="7"/>
      <c r="IK181" s="7"/>
      <c r="IL181" s="7"/>
      <c r="IM181" s="7"/>
      <c r="IN181" s="7"/>
      <c r="IO181" s="7"/>
    </row>
    <row r="182" spans="1:249">
      <c r="A182" s="23" t="s">
        <v>118</v>
      </c>
      <c r="B182" s="24">
        <f t="shared" si="20"/>
        <v>17356</v>
      </c>
      <c r="C182" s="24">
        <f t="shared" si="20"/>
        <v>17356</v>
      </c>
      <c r="D182" s="24">
        <f t="shared" si="20"/>
        <v>0</v>
      </c>
      <c r="E182" s="24">
        <f>SUM(E183:E183)</f>
        <v>0</v>
      </c>
      <c r="F182" s="24">
        <f>SUM(F183:F183)</f>
        <v>0</v>
      </c>
      <c r="G182" s="24">
        <f t="shared" si="21"/>
        <v>0</v>
      </c>
      <c r="H182" s="24">
        <f>SUM(H183:H183)</f>
        <v>0</v>
      </c>
      <c r="I182" s="24">
        <f>SUM(I183:I183)</f>
        <v>0</v>
      </c>
      <c r="J182" s="24">
        <f t="shared" si="22"/>
        <v>0</v>
      </c>
      <c r="K182" s="24">
        <f>SUM(K183:K183)</f>
        <v>0</v>
      </c>
      <c r="L182" s="24">
        <f>SUM(L183:L183)</f>
        <v>0</v>
      </c>
      <c r="M182" s="24">
        <f t="shared" si="23"/>
        <v>0</v>
      </c>
      <c r="N182" s="24">
        <f>SUM(N183:N183)</f>
        <v>17356</v>
      </c>
      <c r="O182" s="24">
        <f>SUM(O183:O183)</f>
        <v>17356</v>
      </c>
      <c r="P182" s="24">
        <f t="shared" si="24"/>
        <v>0</v>
      </c>
      <c r="Q182" s="24">
        <f>SUM(Q183:Q183)</f>
        <v>0</v>
      </c>
      <c r="R182" s="24">
        <f>SUM(R183:R183)</f>
        <v>0</v>
      </c>
      <c r="S182" s="24">
        <f t="shared" si="25"/>
        <v>0</v>
      </c>
      <c r="T182" s="24">
        <f>SUM(T183:T183)</f>
        <v>0</v>
      </c>
      <c r="U182" s="24">
        <f>SUM(U183:U183)</f>
        <v>0</v>
      </c>
      <c r="V182" s="24">
        <f t="shared" si="26"/>
        <v>0</v>
      </c>
      <c r="W182" s="24">
        <f>SUM(W183:W183)</f>
        <v>0</v>
      </c>
      <c r="X182" s="24">
        <f>SUM(X183:X183)</f>
        <v>0</v>
      </c>
      <c r="Y182" s="24">
        <f t="shared" si="27"/>
        <v>0</v>
      </c>
      <c r="Z182" s="24">
        <f>SUM(Z183:Z183)</f>
        <v>0</v>
      </c>
      <c r="AA182" s="24">
        <f>SUM(AA183:AA183)</f>
        <v>0</v>
      </c>
      <c r="AB182" s="24">
        <f t="shared" si="28"/>
        <v>0</v>
      </c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  <c r="BE182" s="22"/>
      <c r="BF182" s="22"/>
      <c r="BG182" s="22"/>
      <c r="BH182" s="22"/>
      <c r="BI182" s="22"/>
      <c r="BJ182" s="22"/>
      <c r="BK182" s="22"/>
      <c r="BL182" s="22"/>
      <c r="BM182" s="22"/>
      <c r="BN182" s="22"/>
      <c r="BO182" s="22"/>
      <c r="BP182" s="22"/>
      <c r="BQ182" s="22"/>
      <c r="BR182" s="22"/>
      <c r="BS182" s="22"/>
      <c r="BT182" s="22"/>
      <c r="BU182" s="22"/>
      <c r="BV182" s="22"/>
      <c r="BW182" s="22"/>
      <c r="BX182" s="22"/>
      <c r="BY182" s="22"/>
      <c r="BZ182" s="22"/>
      <c r="CA182" s="22"/>
      <c r="CB182" s="22"/>
      <c r="CC182" s="22"/>
      <c r="CD182" s="22"/>
      <c r="CE182" s="22"/>
      <c r="CF182" s="22"/>
      <c r="CG182" s="22"/>
      <c r="CH182" s="22"/>
      <c r="CI182" s="22"/>
      <c r="CJ182" s="22"/>
      <c r="CK182" s="22"/>
      <c r="CL182" s="22"/>
      <c r="CM182" s="22"/>
      <c r="CN182" s="22"/>
      <c r="CO182" s="22"/>
      <c r="CP182" s="22"/>
      <c r="CQ182" s="22"/>
      <c r="CR182" s="22"/>
      <c r="CS182" s="22"/>
      <c r="CT182" s="22"/>
      <c r="CU182" s="22"/>
      <c r="CV182" s="22"/>
      <c r="CW182" s="22"/>
      <c r="CX182" s="22"/>
      <c r="CY182" s="22"/>
      <c r="CZ182" s="22"/>
      <c r="DA182" s="22"/>
      <c r="DB182" s="22"/>
      <c r="DC182" s="22"/>
      <c r="DD182" s="22"/>
      <c r="DE182" s="22"/>
      <c r="DF182" s="22"/>
      <c r="DG182" s="22"/>
      <c r="DH182" s="22"/>
      <c r="DI182" s="22"/>
      <c r="DJ182" s="22"/>
      <c r="DK182" s="22"/>
      <c r="DL182" s="22"/>
      <c r="DM182" s="22"/>
      <c r="DN182" s="22"/>
      <c r="DO182" s="22"/>
      <c r="DP182" s="22"/>
      <c r="DQ182" s="22"/>
      <c r="DR182" s="22"/>
      <c r="DS182" s="22"/>
      <c r="DT182" s="22"/>
      <c r="DU182" s="22"/>
      <c r="DV182" s="22"/>
      <c r="DW182" s="22"/>
      <c r="DX182" s="22"/>
      <c r="DY182" s="22"/>
      <c r="DZ182" s="22"/>
      <c r="EA182" s="22"/>
      <c r="EB182" s="22"/>
      <c r="EC182" s="22"/>
      <c r="ED182" s="22"/>
      <c r="EE182" s="22"/>
      <c r="EF182" s="22"/>
      <c r="EG182" s="22"/>
      <c r="EH182" s="22"/>
      <c r="EI182" s="22"/>
      <c r="EJ182" s="22"/>
      <c r="EK182" s="22"/>
      <c r="EL182" s="22"/>
      <c r="EM182" s="22"/>
      <c r="EN182" s="22"/>
      <c r="EO182" s="22"/>
      <c r="EP182" s="22"/>
      <c r="EQ182" s="22"/>
      <c r="ER182" s="22"/>
      <c r="ES182" s="22"/>
      <c r="ET182" s="22"/>
      <c r="EU182" s="22"/>
      <c r="EV182" s="22"/>
      <c r="EW182" s="22"/>
      <c r="EX182" s="22"/>
      <c r="EY182" s="22"/>
      <c r="EZ182" s="22"/>
      <c r="FA182" s="22"/>
      <c r="FB182" s="22"/>
      <c r="FC182" s="22"/>
      <c r="FD182" s="22"/>
      <c r="FE182" s="22"/>
      <c r="FF182" s="22"/>
      <c r="FG182" s="22"/>
      <c r="FH182" s="22"/>
      <c r="FI182" s="22"/>
      <c r="FJ182" s="22"/>
      <c r="FK182" s="22"/>
      <c r="FL182" s="22"/>
      <c r="FM182" s="22"/>
      <c r="FN182" s="22"/>
      <c r="FO182" s="22"/>
      <c r="FP182" s="22"/>
      <c r="FQ182" s="22"/>
      <c r="FR182" s="22"/>
      <c r="FS182" s="22"/>
      <c r="FT182" s="22"/>
      <c r="FU182" s="22"/>
      <c r="FV182" s="22"/>
      <c r="FW182" s="22"/>
      <c r="FX182" s="22"/>
      <c r="FY182" s="22"/>
      <c r="FZ182" s="22"/>
      <c r="GA182" s="7"/>
      <c r="GB182" s="7"/>
      <c r="GC182" s="7"/>
      <c r="GD182" s="7"/>
      <c r="GE182" s="7"/>
      <c r="GF182" s="7"/>
      <c r="GG182" s="7"/>
      <c r="GH182" s="7"/>
      <c r="GI182" s="7"/>
      <c r="GJ182" s="7"/>
      <c r="GK182" s="7"/>
      <c r="GL182" s="7"/>
      <c r="GM182" s="7"/>
      <c r="GN182" s="7"/>
      <c r="GO182" s="7"/>
      <c r="GP182" s="7"/>
      <c r="GQ182" s="7"/>
      <c r="GR182" s="7"/>
      <c r="GS182" s="7"/>
      <c r="GT182" s="7"/>
      <c r="GU182" s="7"/>
      <c r="GV182" s="7"/>
      <c r="GW182" s="7"/>
      <c r="GX182" s="7"/>
      <c r="GY182" s="7"/>
      <c r="GZ182" s="7"/>
      <c r="HA182" s="7"/>
      <c r="HB182" s="7"/>
      <c r="HC182" s="7"/>
      <c r="HD182" s="7"/>
      <c r="HE182" s="7"/>
      <c r="HF182" s="7"/>
      <c r="HG182" s="7"/>
      <c r="HH182" s="7"/>
      <c r="HI182" s="7"/>
      <c r="HJ182" s="7"/>
      <c r="HK182" s="7"/>
      <c r="HL182" s="7"/>
      <c r="HM182" s="7"/>
      <c r="HN182" s="7"/>
      <c r="HO182" s="7"/>
      <c r="HP182" s="7"/>
      <c r="HQ182" s="7"/>
      <c r="HR182" s="7"/>
      <c r="HS182" s="7"/>
      <c r="HT182" s="7"/>
      <c r="HU182" s="7"/>
      <c r="HV182" s="7"/>
      <c r="HW182" s="7"/>
      <c r="HX182" s="7"/>
      <c r="HY182" s="7"/>
      <c r="HZ182" s="7"/>
      <c r="IA182" s="7"/>
      <c r="IB182" s="7"/>
      <c r="IC182" s="7"/>
      <c r="ID182" s="7"/>
      <c r="IE182" s="7"/>
      <c r="IF182" s="7"/>
      <c r="IG182" s="7"/>
      <c r="IH182" s="7"/>
      <c r="II182" s="7"/>
      <c r="IJ182" s="7"/>
      <c r="IK182" s="7"/>
      <c r="IL182" s="7"/>
      <c r="IM182" s="7"/>
      <c r="IN182" s="7"/>
      <c r="IO182" s="7"/>
    </row>
    <row r="183" spans="1:249" ht="94.5">
      <c r="A183" s="31" t="s">
        <v>173</v>
      </c>
      <c r="B183" s="30">
        <f t="shared" si="20"/>
        <v>17356</v>
      </c>
      <c r="C183" s="30">
        <f t="shared" si="20"/>
        <v>17356</v>
      </c>
      <c r="D183" s="30">
        <f t="shared" si="20"/>
        <v>0</v>
      </c>
      <c r="E183" s="30">
        <v>0</v>
      </c>
      <c r="F183" s="30">
        <v>0</v>
      </c>
      <c r="G183" s="30">
        <f t="shared" si="21"/>
        <v>0</v>
      </c>
      <c r="H183" s="30">
        <v>0</v>
      </c>
      <c r="I183" s="30">
        <v>0</v>
      </c>
      <c r="J183" s="30">
        <f t="shared" si="22"/>
        <v>0</v>
      </c>
      <c r="K183" s="30"/>
      <c r="L183" s="30"/>
      <c r="M183" s="30">
        <f t="shared" si="23"/>
        <v>0</v>
      </c>
      <c r="N183" s="30">
        <v>17356</v>
      </c>
      <c r="O183" s="30">
        <v>17356</v>
      </c>
      <c r="P183" s="30">
        <f t="shared" si="24"/>
        <v>0</v>
      </c>
      <c r="Q183" s="30">
        <v>0</v>
      </c>
      <c r="R183" s="30">
        <v>0</v>
      </c>
      <c r="S183" s="30">
        <f t="shared" si="25"/>
        <v>0</v>
      </c>
      <c r="T183" s="30">
        <v>0</v>
      </c>
      <c r="U183" s="30">
        <v>0</v>
      </c>
      <c r="V183" s="30">
        <f t="shared" si="26"/>
        <v>0</v>
      </c>
      <c r="W183" s="30">
        <v>0</v>
      </c>
      <c r="X183" s="30">
        <v>0</v>
      </c>
      <c r="Y183" s="30">
        <f t="shared" si="27"/>
        <v>0</v>
      </c>
      <c r="Z183" s="30">
        <v>0</v>
      </c>
      <c r="AA183" s="30">
        <v>0</v>
      </c>
      <c r="AB183" s="30">
        <f t="shared" si="28"/>
        <v>0</v>
      </c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  <c r="EP183" s="7"/>
      <c r="EQ183" s="7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  <c r="GK183" s="7"/>
      <c r="GL183" s="7"/>
      <c r="GM183" s="7"/>
      <c r="GN183" s="7"/>
      <c r="GO183" s="7"/>
      <c r="GP183" s="7"/>
      <c r="GQ183" s="7"/>
      <c r="GR183" s="7"/>
      <c r="GS183" s="7"/>
      <c r="GT183" s="7"/>
      <c r="GU183" s="7"/>
      <c r="GV183" s="7"/>
      <c r="GW183" s="7"/>
      <c r="GX183" s="7"/>
      <c r="GY183" s="7"/>
      <c r="GZ183" s="7"/>
      <c r="HA183" s="7"/>
      <c r="HB183" s="7"/>
      <c r="HC183" s="7"/>
      <c r="HD183" s="7"/>
      <c r="HE183" s="7"/>
      <c r="HF183" s="7"/>
      <c r="HG183" s="7"/>
      <c r="HH183" s="7"/>
      <c r="HI183" s="7"/>
      <c r="HJ183" s="7"/>
      <c r="HK183" s="7"/>
      <c r="HL183" s="7"/>
      <c r="HM183" s="7"/>
      <c r="HN183" s="7"/>
      <c r="HO183" s="7"/>
      <c r="HP183" s="7"/>
      <c r="HQ183" s="7"/>
      <c r="HR183" s="7"/>
      <c r="HS183" s="7"/>
      <c r="HT183" s="7"/>
      <c r="HU183" s="7"/>
      <c r="HV183" s="7"/>
      <c r="HW183" s="7"/>
      <c r="HX183" s="7"/>
      <c r="HY183" s="7"/>
      <c r="HZ183" s="7"/>
      <c r="IA183" s="7"/>
      <c r="IB183" s="7"/>
      <c r="IC183" s="7"/>
      <c r="ID183" s="7"/>
      <c r="IE183" s="7"/>
      <c r="IF183" s="7"/>
      <c r="IG183" s="7"/>
      <c r="IH183" s="7"/>
      <c r="II183" s="7"/>
      <c r="IJ183" s="7"/>
      <c r="IK183" s="7"/>
      <c r="IL183" s="7"/>
      <c r="IM183" s="7"/>
      <c r="IN183" s="7"/>
      <c r="IO183" s="7"/>
    </row>
    <row r="184" spans="1:249" ht="31.5">
      <c r="A184" s="23" t="s">
        <v>120</v>
      </c>
      <c r="B184" s="24">
        <f t="shared" si="20"/>
        <v>180324</v>
      </c>
      <c r="C184" s="24">
        <f t="shared" si="20"/>
        <v>180324</v>
      </c>
      <c r="D184" s="24">
        <f t="shared" si="20"/>
        <v>0</v>
      </c>
      <c r="E184" s="24">
        <f>SUM(E185:E187)</f>
        <v>0</v>
      </c>
      <c r="F184" s="24">
        <f>SUM(F185:F187)</f>
        <v>0</v>
      </c>
      <c r="G184" s="24">
        <f t="shared" si="21"/>
        <v>0</v>
      </c>
      <c r="H184" s="24">
        <f>SUM(H185:H187)</f>
        <v>0</v>
      </c>
      <c r="I184" s="24">
        <f>SUM(I185:I187)</f>
        <v>0</v>
      </c>
      <c r="J184" s="24">
        <f t="shared" si="22"/>
        <v>0</v>
      </c>
      <c r="K184" s="24">
        <f>SUM(K185:K187)</f>
        <v>0</v>
      </c>
      <c r="L184" s="24">
        <f>SUM(L185:L187)</f>
        <v>0</v>
      </c>
      <c r="M184" s="24">
        <f t="shared" si="23"/>
        <v>0</v>
      </c>
      <c r="N184" s="24">
        <f>SUM(N185:N187)</f>
        <v>0</v>
      </c>
      <c r="O184" s="24">
        <f>SUM(O185:O187)</f>
        <v>0</v>
      </c>
      <c r="P184" s="24">
        <f t="shared" si="24"/>
        <v>0</v>
      </c>
      <c r="Q184" s="24">
        <f>SUM(Q185:Q187)</f>
        <v>180324</v>
      </c>
      <c r="R184" s="24">
        <f>SUM(R185:R187)</f>
        <v>180324</v>
      </c>
      <c r="S184" s="24">
        <f t="shared" si="25"/>
        <v>0</v>
      </c>
      <c r="T184" s="24">
        <f>SUM(T185:T187)</f>
        <v>0</v>
      </c>
      <c r="U184" s="24">
        <f>SUM(U185:U187)</f>
        <v>0</v>
      </c>
      <c r="V184" s="24">
        <f t="shared" si="26"/>
        <v>0</v>
      </c>
      <c r="W184" s="24">
        <f>SUM(W185:W187)</f>
        <v>0</v>
      </c>
      <c r="X184" s="24">
        <f>SUM(X185:X187)</f>
        <v>0</v>
      </c>
      <c r="Y184" s="24">
        <f t="shared" si="27"/>
        <v>0</v>
      </c>
      <c r="Z184" s="24">
        <f>SUM(Z185:Z187)</f>
        <v>0</v>
      </c>
      <c r="AA184" s="24">
        <f>SUM(AA185:AA187)</f>
        <v>0</v>
      </c>
      <c r="AB184" s="24">
        <f t="shared" si="28"/>
        <v>0</v>
      </c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  <c r="GK184" s="7"/>
      <c r="GL184" s="7"/>
      <c r="GM184" s="7"/>
      <c r="GN184" s="7"/>
      <c r="GO184" s="7"/>
      <c r="GP184" s="7"/>
      <c r="GQ184" s="7"/>
      <c r="GR184" s="7"/>
      <c r="GS184" s="7"/>
      <c r="GT184" s="7"/>
      <c r="GU184" s="7"/>
      <c r="GV184" s="7"/>
      <c r="GW184" s="7"/>
      <c r="GX184" s="7"/>
      <c r="GY184" s="7"/>
      <c r="GZ184" s="7"/>
      <c r="HA184" s="7"/>
      <c r="HB184" s="7"/>
      <c r="HC184" s="7"/>
      <c r="HD184" s="7"/>
      <c r="HE184" s="7"/>
      <c r="HF184" s="7"/>
      <c r="HG184" s="7"/>
      <c r="HH184" s="7"/>
      <c r="HI184" s="7"/>
      <c r="HJ184" s="7"/>
      <c r="HK184" s="7"/>
      <c r="HL184" s="7"/>
      <c r="HM184" s="7"/>
      <c r="HN184" s="7"/>
      <c r="HO184" s="7"/>
      <c r="HP184" s="7"/>
      <c r="HQ184" s="7"/>
      <c r="HR184" s="7"/>
      <c r="HS184" s="7"/>
      <c r="HT184" s="7"/>
      <c r="HU184" s="7"/>
      <c r="HV184" s="7"/>
      <c r="HW184" s="7"/>
      <c r="HX184" s="7"/>
      <c r="HY184" s="7"/>
      <c r="HZ184" s="7"/>
      <c r="IA184" s="7"/>
      <c r="IB184" s="7"/>
      <c r="IC184" s="7"/>
      <c r="ID184" s="7"/>
      <c r="IE184" s="7"/>
      <c r="IF184" s="7"/>
      <c r="IG184" s="7"/>
      <c r="IH184" s="7"/>
      <c r="II184" s="7"/>
      <c r="IJ184" s="7"/>
      <c r="IK184" s="7"/>
      <c r="IL184" s="7"/>
      <c r="IM184" s="7"/>
      <c r="IN184" s="7"/>
      <c r="IO184" s="7"/>
    </row>
    <row r="185" spans="1:249">
      <c r="A185" s="31" t="s">
        <v>174</v>
      </c>
      <c r="B185" s="30">
        <f t="shared" si="20"/>
        <v>14761</v>
      </c>
      <c r="C185" s="30">
        <f t="shared" si="20"/>
        <v>14761</v>
      </c>
      <c r="D185" s="30">
        <f t="shared" si="20"/>
        <v>0</v>
      </c>
      <c r="E185" s="30">
        <v>0</v>
      </c>
      <c r="F185" s="30">
        <v>0</v>
      </c>
      <c r="G185" s="30">
        <f t="shared" si="21"/>
        <v>0</v>
      </c>
      <c r="H185" s="30">
        <v>0</v>
      </c>
      <c r="I185" s="30">
        <v>0</v>
      </c>
      <c r="J185" s="30">
        <f t="shared" si="22"/>
        <v>0</v>
      </c>
      <c r="K185" s="30"/>
      <c r="L185" s="30"/>
      <c r="M185" s="30">
        <f t="shared" si="23"/>
        <v>0</v>
      </c>
      <c r="N185" s="30">
        <v>0</v>
      </c>
      <c r="O185" s="30">
        <v>0</v>
      </c>
      <c r="P185" s="30">
        <f t="shared" si="24"/>
        <v>0</v>
      </c>
      <c r="Q185" s="30">
        <v>14761</v>
      </c>
      <c r="R185" s="30">
        <v>14761</v>
      </c>
      <c r="S185" s="30">
        <f t="shared" si="25"/>
        <v>0</v>
      </c>
      <c r="T185" s="30">
        <v>0</v>
      </c>
      <c r="U185" s="30">
        <v>0</v>
      </c>
      <c r="V185" s="30">
        <f t="shared" si="26"/>
        <v>0</v>
      </c>
      <c r="W185" s="30">
        <v>0</v>
      </c>
      <c r="X185" s="30">
        <v>0</v>
      </c>
      <c r="Y185" s="30">
        <f t="shared" si="27"/>
        <v>0</v>
      </c>
      <c r="Z185" s="30">
        <v>0</v>
      </c>
      <c r="AA185" s="30">
        <v>0</v>
      </c>
      <c r="AB185" s="30">
        <f t="shared" si="28"/>
        <v>0</v>
      </c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7"/>
      <c r="DS185" s="7"/>
      <c r="DT185" s="7"/>
      <c r="DU185" s="7"/>
      <c r="DV185" s="7"/>
      <c r="DW185" s="7"/>
      <c r="DX185" s="7"/>
      <c r="DY185" s="7"/>
      <c r="DZ185" s="7"/>
      <c r="EA185" s="7"/>
      <c r="EB185" s="7"/>
      <c r="EC185" s="7"/>
      <c r="ED185" s="7"/>
      <c r="EE185" s="7"/>
      <c r="EF185" s="7"/>
      <c r="EG185" s="7"/>
      <c r="EH185" s="7"/>
      <c r="EI185" s="7"/>
      <c r="EJ185" s="7"/>
      <c r="EK185" s="7"/>
      <c r="EL185" s="7"/>
      <c r="EM185" s="7"/>
      <c r="EN185" s="7"/>
      <c r="EO185" s="7"/>
      <c r="EP185" s="7"/>
      <c r="EQ185" s="7"/>
      <c r="ER185" s="7"/>
      <c r="ES185" s="7"/>
      <c r="ET185" s="7"/>
      <c r="EU185" s="7"/>
      <c r="EV185" s="7"/>
      <c r="EW185" s="7"/>
      <c r="EX185" s="7"/>
      <c r="EY185" s="7"/>
      <c r="EZ185" s="7"/>
      <c r="FA185" s="7"/>
      <c r="FB185" s="7"/>
      <c r="FC185" s="7"/>
      <c r="FD185" s="7"/>
      <c r="FE185" s="7"/>
      <c r="FF185" s="7"/>
      <c r="FG185" s="7"/>
      <c r="FH185" s="7"/>
      <c r="FI185" s="7"/>
      <c r="FJ185" s="7"/>
      <c r="FK185" s="7"/>
      <c r="FL185" s="7"/>
      <c r="FM185" s="7"/>
      <c r="FN185" s="7"/>
      <c r="FO185" s="7"/>
      <c r="FP185" s="7"/>
      <c r="FQ185" s="7"/>
      <c r="FR185" s="7"/>
      <c r="FS185" s="7"/>
      <c r="FT185" s="7"/>
      <c r="FU185" s="7"/>
      <c r="FV185" s="7"/>
      <c r="FW185" s="7"/>
      <c r="FX185" s="7"/>
      <c r="FY185" s="7"/>
      <c r="FZ185" s="7"/>
      <c r="GA185" s="7"/>
      <c r="GB185" s="7"/>
      <c r="GC185" s="7"/>
      <c r="GD185" s="7"/>
      <c r="GE185" s="7"/>
      <c r="GF185" s="7"/>
      <c r="GG185" s="7"/>
      <c r="GH185" s="7"/>
      <c r="GI185" s="7"/>
      <c r="GJ185" s="7"/>
      <c r="GK185" s="7"/>
      <c r="GL185" s="7"/>
      <c r="GM185" s="7"/>
      <c r="GN185" s="7"/>
      <c r="GO185" s="7"/>
      <c r="GP185" s="7"/>
      <c r="GQ185" s="7"/>
      <c r="GR185" s="7"/>
      <c r="GS185" s="7"/>
      <c r="GT185" s="7"/>
      <c r="GU185" s="7"/>
      <c r="GV185" s="7"/>
      <c r="GW185" s="7"/>
      <c r="GX185" s="7"/>
      <c r="GY185" s="7"/>
      <c r="GZ185" s="7"/>
      <c r="HA185" s="7"/>
      <c r="HB185" s="7"/>
      <c r="HC185" s="7"/>
      <c r="HD185" s="7"/>
      <c r="HE185" s="7"/>
      <c r="HF185" s="7"/>
      <c r="HG185" s="7"/>
      <c r="HH185" s="7"/>
      <c r="HI185" s="7"/>
      <c r="HJ185" s="7"/>
      <c r="HK185" s="7"/>
      <c r="HL185" s="7"/>
      <c r="HM185" s="7"/>
      <c r="HN185" s="7"/>
      <c r="HO185" s="7"/>
      <c r="HP185" s="7"/>
      <c r="HQ185" s="7"/>
      <c r="HR185" s="7"/>
      <c r="HS185" s="7"/>
      <c r="HT185" s="7"/>
      <c r="HU185" s="7"/>
      <c r="HV185" s="7"/>
      <c r="HW185" s="7"/>
      <c r="HX185" s="7"/>
      <c r="HY185" s="7"/>
      <c r="HZ185" s="7"/>
      <c r="IA185" s="7"/>
      <c r="IB185" s="7"/>
      <c r="IC185" s="7"/>
      <c r="ID185" s="7"/>
      <c r="IE185" s="7"/>
      <c r="IF185" s="7"/>
      <c r="IG185" s="7"/>
      <c r="IH185" s="7"/>
      <c r="II185" s="7"/>
      <c r="IJ185" s="7"/>
      <c r="IK185" s="7"/>
      <c r="IL185" s="7"/>
      <c r="IM185" s="7"/>
      <c r="IN185" s="7"/>
      <c r="IO185" s="7"/>
    </row>
    <row r="186" spans="1:249">
      <c r="A186" s="31" t="s">
        <v>175</v>
      </c>
      <c r="B186" s="30">
        <f t="shared" si="20"/>
        <v>18540</v>
      </c>
      <c r="C186" s="30">
        <f t="shared" si="20"/>
        <v>18540</v>
      </c>
      <c r="D186" s="30">
        <f t="shared" si="20"/>
        <v>0</v>
      </c>
      <c r="E186" s="30">
        <v>0</v>
      </c>
      <c r="F186" s="30">
        <v>0</v>
      </c>
      <c r="G186" s="30">
        <f t="shared" si="21"/>
        <v>0</v>
      </c>
      <c r="H186" s="30">
        <v>0</v>
      </c>
      <c r="I186" s="30">
        <v>0</v>
      </c>
      <c r="J186" s="30">
        <f t="shared" si="22"/>
        <v>0</v>
      </c>
      <c r="K186" s="30"/>
      <c r="L186" s="30"/>
      <c r="M186" s="30">
        <f t="shared" si="23"/>
        <v>0</v>
      </c>
      <c r="N186" s="30">
        <v>0</v>
      </c>
      <c r="O186" s="30">
        <v>0</v>
      </c>
      <c r="P186" s="30">
        <f t="shared" si="24"/>
        <v>0</v>
      </c>
      <c r="Q186" s="30">
        <v>18540</v>
      </c>
      <c r="R186" s="30">
        <v>18540</v>
      </c>
      <c r="S186" s="30">
        <f t="shared" si="25"/>
        <v>0</v>
      </c>
      <c r="T186" s="30">
        <v>0</v>
      </c>
      <c r="U186" s="30">
        <v>0</v>
      </c>
      <c r="V186" s="30">
        <f t="shared" si="26"/>
        <v>0</v>
      </c>
      <c r="W186" s="30">
        <v>0</v>
      </c>
      <c r="X186" s="30">
        <v>0</v>
      </c>
      <c r="Y186" s="30">
        <f t="shared" si="27"/>
        <v>0</v>
      </c>
      <c r="Z186" s="30">
        <v>0</v>
      </c>
      <c r="AA186" s="30">
        <v>0</v>
      </c>
      <c r="AB186" s="30">
        <f t="shared" si="28"/>
        <v>0</v>
      </c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  <c r="EG186" s="7"/>
      <c r="EH186" s="7"/>
      <c r="EI186" s="7"/>
      <c r="EJ186" s="7"/>
      <c r="EK186" s="7"/>
      <c r="EL186" s="7"/>
      <c r="EM186" s="7"/>
      <c r="EN186" s="7"/>
      <c r="EO186" s="7"/>
      <c r="EP186" s="7"/>
      <c r="EQ186" s="7"/>
      <c r="ER186" s="7"/>
      <c r="ES186" s="7"/>
      <c r="ET186" s="7"/>
      <c r="EU186" s="7"/>
      <c r="EV186" s="7"/>
      <c r="EW186" s="7"/>
      <c r="EX186" s="7"/>
      <c r="EY186" s="7"/>
      <c r="EZ186" s="7"/>
      <c r="FA186" s="7"/>
      <c r="FB186" s="7"/>
      <c r="FC186" s="7"/>
      <c r="FD186" s="7"/>
      <c r="FE186" s="7"/>
      <c r="FF186" s="7"/>
      <c r="FG186" s="7"/>
      <c r="FH186" s="7"/>
      <c r="FI186" s="7"/>
      <c r="FJ186" s="7"/>
      <c r="FK186" s="7"/>
      <c r="FL186" s="7"/>
      <c r="FM186" s="7"/>
      <c r="FN186" s="7"/>
      <c r="FO186" s="7"/>
      <c r="FP186" s="7"/>
      <c r="FQ186" s="7"/>
      <c r="FR186" s="7"/>
      <c r="FS186" s="7"/>
      <c r="FT186" s="7"/>
      <c r="FU186" s="7"/>
      <c r="FV186" s="7"/>
      <c r="FW186" s="7"/>
      <c r="FX186" s="7"/>
      <c r="FY186" s="7"/>
      <c r="FZ186" s="7"/>
      <c r="GA186" s="7"/>
      <c r="GB186" s="7"/>
      <c r="GC186" s="7"/>
      <c r="GD186" s="7"/>
      <c r="GE186" s="7"/>
      <c r="GF186" s="7"/>
      <c r="GG186" s="7"/>
      <c r="GH186" s="7"/>
      <c r="GI186" s="7"/>
      <c r="GJ186" s="7"/>
      <c r="GK186" s="7"/>
      <c r="GL186" s="7"/>
      <c r="GM186" s="7"/>
      <c r="GN186" s="7"/>
      <c r="GO186" s="7"/>
      <c r="GP186" s="7"/>
      <c r="GQ186" s="7"/>
      <c r="GR186" s="7"/>
      <c r="GS186" s="7"/>
      <c r="GT186" s="7"/>
      <c r="GU186" s="7"/>
      <c r="GV186" s="7"/>
      <c r="GW186" s="7"/>
      <c r="GX186" s="7"/>
      <c r="GY186" s="7"/>
      <c r="GZ186" s="7"/>
      <c r="HA186" s="7"/>
      <c r="HB186" s="7"/>
      <c r="HC186" s="7"/>
      <c r="HD186" s="7"/>
      <c r="HE186" s="7"/>
      <c r="HF186" s="7"/>
      <c r="HG186" s="7"/>
      <c r="HH186" s="7"/>
      <c r="HI186" s="7"/>
      <c r="HJ186" s="7"/>
      <c r="HK186" s="7"/>
      <c r="HL186" s="7"/>
      <c r="HM186" s="7"/>
      <c r="HN186" s="7"/>
      <c r="HO186" s="7"/>
      <c r="HP186" s="7"/>
      <c r="HQ186" s="7"/>
      <c r="HR186" s="7"/>
      <c r="HS186" s="7"/>
      <c r="HT186" s="7"/>
      <c r="HU186" s="7"/>
      <c r="HV186" s="7"/>
      <c r="HW186" s="7"/>
      <c r="HX186" s="7"/>
      <c r="HY186" s="7"/>
      <c r="HZ186" s="7"/>
      <c r="IA186" s="7"/>
      <c r="IB186" s="7"/>
      <c r="IC186" s="7"/>
      <c r="ID186" s="7"/>
      <c r="IE186" s="7"/>
      <c r="IF186" s="7"/>
      <c r="IG186" s="7"/>
      <c r="IH186" s="7"/>
      <c r="II186" s="7"/>
      <c r="IJ186" s="7"/>
      <c r="IK186" s="7"/>
      <c r="IL186" s="7"/>
      <c r="IM186" s="7"/>
      <c r="IN186" s="7"/>
      <c r="IO186" s="7"/>
    </row>
    <row r="187" spans="1:249" ht="31.5">
      <c r="A187" s="31" t="s">
        <v>176</v>
      </c>
      <c r="B187" s="30">
        <f t="shared" si="20"/>
        <v>147023</v>
      </c>
      <c r="C187" s="30">
        <f t="shared" si="20"/>
        <v>147023</v>
      </c>
      <c r="D187" s="30">
        <f t="shared" si="20"/>
        <v>0</v>
      </c>
      <c r="E187" s="30">
        <v>0</v>
      </c>
      <c r="F187" s="30">
        <v>0</v>
      </c>
      <c r="G187" s="30">
        <f t="shared" si="21"/>
        <v>0</v>
      </c>
      <c r="H187" s="30">
        <v>0</v>
      </c>
      <c r="I187" s="30">
        <v>0</v>
      </c>
      <c r="J187" s="30">
        <f t="shared" si="22"/>
        <v>0</v>
      </c>
      <c r="K187" s="30">
        <v>0</v>
      </c>
      <c r="L187" s="30">
        <v>0</v>
      </c>
      <c r="M187" s="30">
        <f t="shared" si="23"/>
        <v>0</v>
      </c>
      <c r="N187" s="30"/>
      <c r="O187" s="30"/>
      <c r="P187" s="30">
        <f t="shared" si="24"/>
        <v>0</v>
      </c>
      <c r="Q187" s="30">
        <v>147023</v>
      </c>
      <c r="R187" s="30">
        <v>147023</v>
      </c>
      <c r="S187" s="30">
        <f t="shared" si="25"/>
        <v>0</v>
      </c>
      <c r="T187" s="30">
        <v>0</v>
      </c>
      <c r="U187" s="30">
        <v>0</v>
      </c>
      <c r="V187" s="30">
        <f t="shared" si="26"/>
        <v>0</v>
      </c>
      <c r="W187" s="30">
        <v>0</v>
      </c>
      <c r="X187" s="30">
        <v>0</v>
      </c>
      <c r="Y187" s="30">
        <f t="shared" si="27"/>
        <v>0</v>
      </c>
      <c r="Z187" s="30">
        <v>0</v>
      </c>
      <c r="AA187" s="30">
        <v>0</v>
      </c>
      <c r="AB187" s="30">
        <f t="shared" si="28"/>
        <v>0</v>
      </c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  <c r="EP187" s="7"/>
      <c r="EQ187" s="7"/>
      <c r="ER187" s="7"/>
      <c r="ES187" s="7"/>
      <c r="ET187" s="7"/>
      <c r="EU187" s="7"/>
      <c r="EV187" s="7"/>
      <c r="EW187" s="7"/>
      <c r="EX187" s="7"/>
      <c r="EY187" s="7"/>
      <c r="EZ187" s="7"/>
      <c r="FA187" s="7"/>
      <c r="FB187" s="7"/>
      <c r="FC187" s="7"/>
      <c r="FD187" s="7"/>
      <c r="FE187" s="7"/>
      <c r="FF187" s="7"/>
      <c r="FG187" s="7"/>
      <c r="FH187" s="7"/>
      <c r="FI187" s="7"/>
      <c r="FJ187" s="7"/>
      <c r="FK187" s="7"/>
      <c r="FL187" s="7"/>
      <c r="FM187" s="7"/>
      <c r="FN187" s="7"/>
      <c r="FO187" s="7"/>
      <c r="FP187" s="7"/>
      <c r="FQ187" s="7"/>
      <c r="FR187" s="7"/>
      <c r="FS187" s="7"/>
      <c r="FT187" s="7"/>
      <c r="FU187" s="7"/>
      <c r="FV187" s="7"/>
      <c r="FW187" s="7"/>
      <c r="FX187" s="7"/>
      <c r="FY187" s="7"/>
      <c r="FZ187" s="7"/>
      <c r="GA187" s="7"/>
      <c r="GB187" s="7"/>
      <c r="GC187" s="7"/>
      <c r="GD187" s="7"/>
      <c r="GE187" s="7"/>
      <c r="GF187" s="7"/>
      <c r="GG187" s="7"/>
      <c r="GH187" s="7"/>
      <c r="GI187" s="7"/>
      <c r="GJ187" s="7"/>
      <c r="GK187" s="7"/>
      <c r="GL187" s="7"/>
      <c r="GM187" s="7"/>
      <c r="GN187" s="7"/>
      <c r="GO187" s="7"/>
      <c r="GP187" s="7"/>
      <c r="GQ187" s="7"/>
      <c r="GR187" s="7"/>
      <c r="GS187" s="7"/>
      <c r="GT187" s="7"/>
      <c r="GU187" s="7"/>
      <c r="GV187" s="7"/>
      <c r="GW187" s="7"/>
      <c r="GX187" s="7"/>
      <c r="GY187" s="7"/>
      <c r="GZ187" s="7"/>
      <c r="HA187" s="7"/>
      <c r="HB187" s="7"/>
      <c r="HC187" s="7"/>
      <c r="HD187" s="7"/>
      <c r="HE187" s="7"/>
      <c r="HF187" s="7"/>
      <c r="HG187" s="7"/>
      <c r="HH187" s="7"/>
      <c r="HI187" s="7"/>
      <c r="HJ187" s="7"/>
      <c r="HK187" s="7"/>
      <c r="HL187" s="7"/>
      <c r="HM187" s="7"/>
      <c r="HN187" s="7"/>
      <c r="HO187" s="7"/>
      <c r="HP187" s="7"/>
      <c r="HQ187" s="7"/>
      <c r="HR187" s="7"/>
      <c r="HS187" s="7"/>
      <c r="HT187" s="7"/>
      <c r="HU187" s="7"/>
      <c r="HV187" s="7"/>
      <c r="HW187" s="7"/>
      <c r="HX187" s="7"/>
      <c r="HY187" s="7"/>
      <c r="HZ187" s="7"/>
      <c r="IA187" s="7"/>
      <c r="IB187" s="7"/>
      <c r="IC187" s="7"/>
      <c r="ID187" s="7"/>
      <c r="IE187" s="7"/>
      <c r="IF187" s="7"/>
      <c r="IG187" s="7"/>
      <c r="IH187" s="7"/>
      <c r="II187" s="7"/>
      <c r="IJ187" s="7"/>
      <c r="IK187" s="7"/>
      <c r="IL187" s="7"/>
      <c r="IM187" s="7"/>
      <c r="IN187" s="7"/>
      <c r="IO187" s="7"/>
    </row>
    <row r="188" spans="1:249">
      <c r="A188" s="23" t="s">
        <v>129</v>
      </c>
      <c r="B188" s="24">
        <f t="shared" si="20"/>
        <v>1230</v>
      </c>
      <c r="C188" s="24">
        <f t="shared" si="20"/>
        <v>1230</v>
      </c>
      <c r="D188" s="24">
        <f t="shared" si="20"/>
        <v>0</v>
      </c>
      <c r="E188" s="24">
        <f>SUM(E189:E189)</f>
        <v>0</v>
      </c>
      <c r="F188" s="24">
        <f>SUM(F189:F189)</f>
        <v>0</v>
      </c>
      <c r="G188" s="24">
        <f t="shared" si="21"/>
        <v>0</v>
      </c>
      <c r="H188" s="24">
        <f>SUM(H189:H189)</f>
        <v>0</v>
      </c>
      <c r="I188" s="24">
        <f>SUM(I189:I189)</f>
        <v>0</v>
      </c>
      <c r="J188" s="24">
        <f t="shared" si="22"/>
        <v>0</v>
      </c>
      <c r="K188" s="24">
        <f>SUM(K189:K189)</f>
        <v>0</v>
      </c>
      <c r="L188" s="24">
        <f>SUM(L189:L189)</f>
        <v>0</v>
      </c>
      <c r="M188" s="24">
        <f t="shared" si="23"/>
        <v>0</v>
      </c>
      <c r="N188" s="24">
        <f>SUM(N189:N189)</f>
        <v>0</v>
      </c>
      <c r="O188" s="24">
        <f>SUM(O189:O189)</f>
        <v>0</v>
      </c>
      <c r="P188" s="24">
        <f t="shared" si="24"/>
        <v>0</v>
      </c>
      <c r="Q188" s="24">
        <f>SUM(Q189:Q189)</f>
        <v>1230</v>
      </c>
      <c r="R188" s="24">
        <f>SUM(R189:R189)</f>
        <v>1230</v>
      </c>
      <c r="S188" s="24">
        <f t="shared" si="25"/>
        <v>0</v>
      </c>
      <c r="T188" s="24">
        <f>SUM(T189:T189)</f>
        <v>0</v>
      </c>
      <c r="U188" s="24">
        <f>SUM(U189:U189)</f>
        <v>0</v>
      </c>
      <c r="V188" s="24">
        <f t="shared" si="26"/>
        <v>0</v>
      </c>
      <c r="W188" s="24">
        <f>SUM(W189:W189)</f>
        <v>0</v>
      </c>
      <c r="X188" s="24">
        <f>SUM(X189:X189)</f>
        <v>0</v>
      </c>
      <c r="Y188" s="24">
        <f t="shared" si="27"/>
        <v>0</v>
      </c>
      <c r="Z188" s="24">
        <f>SUM(Z189:Z189)</f>
        <v>0</v>
      </c>
      <c r="AA188" s="24">
        <f>SUM(AA189:AA189)</f>
        <v>0</v>
      </c>
      <c r="AB188" s="24">
        <f t="shared" si="28"/>
        <v>0</v>
      </c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2"/>
      <c r="BJ188" s="22"/>
      <c r="BK188" s="22"/>
      <c r="BL188" s="22"/>
      <c r="BM188" s="22"/>
      <c r="BN188" s="22"/>
      <c r="BO188" s="22"/>
      <c r="BP188" s="22"/>
      <c r="BQ188" s="22"/>
      <c r="BR188" s="22"/>
      <c r="BS188" s="22"/>
      <c r="BT188" s="22"/>
      <c r="BU188" s="22"/>
      <c r="BV188" s="22"/>
      <c r="BW188" s="22"/>
      <c r="BX188" s="22"/>
      <c r="BY188" s="22"/>
      <c r="BZ188" s="22"/>
      <c r="CA188" s="22"/>
      <c r="CB188" s="22"/>
      <c r="CC188" s="22"/>
      <c r="CD188" s="22"/>
      <c r="CE188" s="22"/>
      <c r="CF188" s="22"/>
      <c r="CG188" s="22"/>
      <c r="CH188" s="22"/>
      <c r="CI188" s="22"/>
      <c r="CJ188" s="22"/>
      <c r="CK188" s="22"/>
      <c r="CL188" s="22"/>
      <c r="CM188" s="22"/>
      <c r="CN188" s="22"/>
      <c r="CO188" s="22"/>
      <c r="CP188" s="22"/>
      <c r="CQ188" s="22"/>
      <c r="CR188" s="22"/>
      <c r="CS188" s="22"/>
      <c r="CT188" s="22"/>
      <c r="CU188" s="22"/>
      <c r="CV188" s="22"/>
      <c r="CW188" s="22"/>
      <c r="CX188" s="22"/>
      <c r="CY188" s="22"/>
      <c r="CZ188" s="22"/>
      <c r="DA188" s="22"/>
      <c r="DB188" s="22"/>
      <c r="DC188" s="22"/>
      <c r="DD188" s="22"/>
      <c r="DE188" s="22"/>
      <c r="DF188" s="22"/>
      <c r="DG188" s="22"/>
      <c r="DH188" s="22"/>
      <c r="DI188" s="22"/>
      <c r="DJ188" s="22"/>
      <c r="DK188" s="22"/>
      <c r="DL188" s="22"/>
      <c r="DM188" s="22"/>
      <c r="DN188" s="22"/>
      <c r="DO188" s="22"/>
      <c r="DP188" s="22"/>
      <c r="DQ188" s="22"/>
      <c r="DR188" s="22"/>
      <c r="DS188" s="22"/>
      <c r="DT188" s="22"/>
      <c r="DU188" s="22"/>
      <c r="DV188" s="22"/>
      <c r="DW188" s="22"/>
      <c r="DX188" s="22"/>
      <c r="DY188" s="22"/>
      <c r="DZ188" s="22"/>
      <c r="EA188" s="22"/>
      <c r="EB188" s="22"/>
      <c r="EC188" s="22"/>
      <c r="ED188" s="22"/>
      <c r="EE188" s="22"/>
      <c r="EF188" s="22"/>
      <c r="EG188" s="22"/>
      <c r="EH188" s="22"/>
      <c r="EI188" s="22"/>
      <c r="EJ188" s="22"/>
      <c r="EK188" s="22"/>
      <c r="EL188" s="22"/>
      <c r="EM188" s="22"/>
      <c r="EN188" s="22"/>
      <c r="EO188" s="22"/>
      <c r="EP188" s="22"/>
      <c r="EQ188" s="22"/>
      <c r="ER188" s="22"/>
      <c r="ES188" s="22"/>
      <c r="ET188" s="22"/>
      <c r="EU188" s="22"/>
      <c r="EV188" s="22"/>
      <c r="EW188" s="22"/>
      <c r="EX188" s="22"/>
      <c r="EY188" s="22"/>
      <c r="EZ188" s="22"/>
      <c r="FA188" s="22"/>
      <c r="FB188" s="22"/>
      <c r="FC188" s="22"/>
      <c r="FD188" s="22"/>
      <c r="FE188" s="22"/>
      <c r="FF188" s="22"/>
      <c r="FG188" s="22"/>
      <c r="FH188" s="22"/>
      <c r="FI188" s="22"/>
      <c r="FJ188" s="22"/>
      <c r="FK188" s="22"/>
      <c r="FL188" s="22"/>
      <c r="FM188" s="22"/>
      <c r="FN188" s="22"/>
      <c r="FO188" s="22"/>
      <c r="FP188" s="22"/>
      <c r="FQ188" s="22"/>
      <c r="FR188" s="22"/>
      <c r="FS188" s="22"/>
      <c r="FT188" s="22"/>
      <c r="FU188" s="22"/>
      <c r="FV188" s="22"/>
      <c r="FW188" s="22"/>
      <c r="FX188" s="22"/>
      <c r="FY188" s="22"/>
      <c r="FZ188" s="22"/>
      <c r="GA188" s="7"/>
      <c r="GB188" s="7"/>
      <c r="GC188" s="7"/>
      <c r="GD188" s="7"/>
      <c r="GE188" s="7"/>
      <c r="GF188" s="7"/>
      <c r="GG188" s="7"/>
      <c r="GH188" s="7"/>
      <c r="GI188" s="7"/>
      <c r="GJ188" s="7"/>
      <c r="GK188" s="7"/>
      <c r="GL188" s="7"/>
      <c r="GM188" s="7"/>
      <c r="GN188" s="7"/>
      <c r="GO188" s="7"/>
      <c r="GP188" s="7"/>
      <c r="GQ188" s="7"/>
      <c r="GR188" s="7"/>
      <c r="GS188" s="7"/>
      <c r="GT188" s="7"/>
      <c r="GU188" s="7"/>
      <c r="GV188" s="7"/>
      <c r="GW188" s="7"/>
      <c r="GX188" s="7"/>
      <c r="GY188" s="7"/>
      <c r="GZ188" s="7"/>
      <c r="HA188" s="7"/>
      <c r="HB188" s="7"/>
      <c r="HC188" s="7"/>
      <c r="HD188" s="7"/>
      <c r="HE188" s="7"/>
      <c r="HF188" s="7"/>
      <c r="HG188" s="7"/>
      <c r="HH188" s="7"/>
      <c r="HI188" s="7"/>
      <c r="HJ188" s="7"/>
      <c r="HK188" s="7"/>
      <c r="HL188" s="7"/>
      <c r="HM188" s="7"/>
      <c r="HN188" s="7"/>
      <c r="HO188" s="7"/>
      <c r="HP188" s="7"/>
      <c r="HQ188" s="7"/>
      <c r="HR188" s="7"/>
      <c r="HS188" s="7"/>
      <c r="HT188" s="7"/>
      <c r="HU188" s="7"/>
      <c r="HV188" s="7"/>
      <c r="HW188" s="7"/>
      <c r="HX188" s="7"/>
      <c r="HY188" s="7"/>
      <c r="HZ188" s="7"/>
      <c r="IA188" s="7"/>
      <c r="IB188" s="7"/>
      <c r="IC188" s="7"/>
      <c r="ID188" s="7"/>
      <c r="IE188" s="7"/>
      <c r="IF188" s="7"/>
      <c r="IG188" s="7"/>
      <c r="IH188" s="7"/>
      <c r="II188" s="7"/>
      <c r="IJ188" s="7"/>
      <c r="IK188" s="7"/>
      <c r="IL188" s="7"/>
      <c r="IM188" s="7"/>
      <c r="IN188" s="7"/>
      <c r="IO188" s="7"/>
    </row>
    <row r="189" spans="1:249" ht="31.5">
      <c r="A189" s="31" t="s">
        <v>177</v>
      </c>
      <c r="B189" s="30">
        <f t="shared" si="20"/>
        <v>1230</v>
      </c>
      <c r="C189" s="30">
        <f t="shared" si="20"/>
        <v>1230</v>
      </c>
      <c r="D189" s="30">
        <f t="shared" si="20"/>
        <v>0</v>
      </c>
      <c r="E189" s="30">
        <v>0</v>
      </c>
      <c r="F189" s="30">
        <v>0</v>
      </c>
      <c r="G189" s="30">
        <f t="shared" si="21"/>
        <v>0</v>
      </c>
      <c r="H189" s="30">
        <v>0</v>
      </c>
      <c r="I189" s="30">
        <v>0</v>
      </c>
      <c r="J189" s="30">
        <f t="shared" si="22"/>
        <v>0</v>
      </c>
      <c r="K189" s="30">
        <v>0</v>
      </c>
      <c r="L189" s="30">
        <v>0</v>
      </c>
      <c r="M189" s="30">
        <f t="shared" si="23"/>
        <v>0</v>
      </c>
      <c r="N189" s="30">
        <v>0</v>
      </c>
      <c r="O189" s="30">
        <v>0</v>
      </c>
      <c r="P189" s="30">
        <f t="shared" si="24"/>
        <v>0</v>
      </c>
      <c r="Q189" s="30">
        <v>1230</v>
      </c>
      <c r="R189" s="30">
        <v>1230</v>
      </c>
      <c r="S189" s="30">
        <f t="shared" si="25"/>
        <v>0</v>
      </c>
      <c r="T189" s="30">
        <v>0</v>
      </c>
      <c r="U189" s="30">
        <v>0</v>
      </c>
      <c r="V189" s="30">
        <f t="shared" si="26"/>
        <v>0</v>
      </c>
      <c r="W189" s="30">
        <v>0</v>
      </c>
      <c r="X189" s="30">
        <v>0</v>
      </c>
      <c r="Y189" s="30">
        <f t="shared" si="27"/>
        <v>0</v>
      </c>
      <c r="Z189" s="30">
        <v>0</v>
      </c>
      <c r="AA189" s="30">
        <v>0</v>
      </c>
      <c r="AB189" s="30">
        <f t="shared" si="28"/>
        <v>0</v>
      </c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  <c r="DT189" s="7"/>
      <c r="DU189" s="7"/>
      <c r="DV189" s="7"/>
      <c r="DW189" s="7"/>
      <c r="DX189" s="7"/>
      <c r="DY189" s="7"/>
      <c r="DZ189" s="7"/>
      <c r="EA189" s="7"/>
      <c r="EB189" s="7"/>
      <c r="EC189" s="7"/>
      <c r="ED189" s="7"/>
      <c r="EE189" s="7"/>
      <c r="EF189" s="7"/>
      <c r="EG189" s="7"/>
      <c r="EH189" s="7"/>
      <c r="EI189" s="7"/>
      <c r="EJ189" s="7"/>
      <c r="EK189" s="7"/>
      <c r="EL189" s="7"/>
      <c r="EM189" s="7"/>
      <c r="EN189" s="7"/>
      <c r="EO189" s="7"/>
      <c r="EP189" s="7"/>
      <c r="EQ189" s="7"/>
      <c r="ER189" s="7"/>
      <c r="ES189" s="7"/>
      <c r="ET189" s="7"/>
      <c r="EU189" s="7"/>
      <c r="EV189" s="7"/>
      <c r="EW189" s="7"/>
      <c r="EX189" s="7"/>
      <c r="EY189" s="7"/>
      <c r="EZ189" s="7"/>
      <c r="FA189" s="7"/>
      <c r="FB189" s="7"/>
      <c r="FC189" s="7"/>
      <c r="FD189" s="7"/>
      <c r="FE189" s="7"/>
      <c r="FF189" s="7"/>
      <c r="FG189" s="7"/>
      <c r="FH189" s="7"/>
      <c r="FI189" s="7"/>
      <c r="FJ189" s="7"/>
      <c r="FK189" s="7"/>
      <c r="FL189" s="7"/>
      <c r="FM189" s="7"/>
      <c r="FN189" s="7"/>
      <c r="FO189" s="7"/>
      <c r="FP189" s="7"/>
      <c r="FQ189" s="7"/>
      <c r="FR189" s="7"/>
      <c r="FS189" s="7"/>
      <c r="FT189" s="7"/>
      <c r="FU189" s="7"/>
      <c r="FV189" s="7"/>
      <c r="FW189" s="7"/>
      <c r="FX189" s="7"/>
      <c r="FY189" s="7"/>
      <c r="FZ189" s="7"/>
      <c r="GA189" s="7"/>
      <c r="GB189" s="7"/>
      <c r="GC189" s="7"/>
      <c r="GD189" s="7"/>
      <c r="GE189" s="7"/>
      <c r="GF189" s="7"/>
      <c r="GG189" s="7"/>
      <c r="GH189" s="7"/>
      <c r="GI189" s="7"/>
      <c r="GJ189" s="7"/>
      <c r="GK189" s="7"/>
      <c r="GL189" s="7"/>
      <c r="GM189" s="7"/>
      <c r="GN189" s="7"/>
      <c r="GO189" s="7"/>
      <c r="GP189" s="7"/>
      <c r="GQ189" s="7"/>
      <c r="GR189" s="7"/>
      <c r="GS189" s="7"/>
      <c r="GT189" s="7"/>
      <c r="GU189" s="7"/>
      <c r="GV189" s="7"/>
      <c r="GW189" s="7"/>
      <c r="GX189" s="7"/>
      <c r="GY189" s="7"/>
      <c r="GZ189" s="7"/>
      <c r="HA189" s="7"/>
      <c r="HB189" s="7"/>
      <c r="HC189" s="7"/>
      <c r="HD189" s="7"/>
      <c r="HE189" s="7"/>
      <c r="HF189" s="7"/>
      <c r="HG189" s="7"/>
      <c r="HH189" s="7"/>
      <c r="HI189" s="7"/>
      <c r="HJ189" s="7"/>
      <c r="HK189" s="7"/>
      <c r="HL189" s="7"/>
      <c r="HM189" s="7"/>
      <c r="HN189" s="7"/>
      <c r="HO189" s="7"/>
      <c r="HP189" s="7"/>
      <c r="HQ189" s="7"/>
      <c r="HR189" s="7"/>
      <c r="HS189" s="7"/>
      <c r="HT189" s="7"/>
      <c r="HU189" s="7"/>
      <c r="HV189" s="7"/>
      <c r="HW189" s="7"/>
      <c r="HX189" s="7"/>
      <c r="HY189" s="7"/>
      <c r="HZ189" s="7"/>
      <c r="IA189" s="7"/>
      <c r="IB189" s="7"/>
      <c r="IC189" s="7"/>
      <c r="ID189" s="7"/>
      <c r="IE189" s="7"/>
      <c r="IF189" s="7"/>
      <c r="IG189" s="7"/>
      <c r="IH189" s="7"/>
      <c r="II189" s="7"/>
      <c r="IJ189" s="7"/>
      <c r="IK189" s="7"/>
      <c r="IL189" s="7"/>
      <c r="IM189" s="7"/>
      <c r="IN189" s="7"/>
      <c r="IO189" s="7"/>
    </row>
    <row r="190" spans="1:249" ht="31.5">
      <c r="A190" s="23" t="s">
        <v>59</v>
      </c>
      <c r="B190" s="24">
        <f t="shared" si="20"/>
        <v>774698</v>
      </c>
      <c r="C190" s="24">
        <f t="shared" si="20"/>
        <v>778188</v>
      </c>
      <c r="D190" s="24">
        <f t="shared" si="20"/>
        <v>3490</v>
      </c>
      <c r="E190" s="24">
        <f>SUM(E191,E200,E210,E213,E215)</f>
        <v>0</v>
      </c>
      <c r="F190" s="24">
        <f>SUM(F191,F200,F210,F213,F215)</f>
        <v>0</v>
      </c>
      <c r="G190" s="24">
        <f t="shared" si="21"/>
        <v>0</v>
      </c>
      <c r="H190" s="24">
        <f>SUM(H191,H200,H210,H213,H215)</f>
        <v>0</v>
      </c>
      <c r="I190" s="24">
        <f>SUM(I191,I200,I210,I213,I215)</f>
        <v>0</v>
      </c>
      <c r="J190" s="24">
        <f t="shared" si="22"/>
        <v>0</v>
      </c>
      <c r="K190" s="24">
        <f>SUM(K191,K200,K210,K213,K215)</f>
        <v>39006</v>
      </c>
      <c r="L190" s="24">
        <f>SUM(L191,L200,L210,L213,L215)</f>
        <v>39006</v>
      </c>
      <c r="M190" s="24">
        <f t="shared" si="23"/>
        <v>0</v>
      </c>
      <c r="N190" s="24">
        <f>SUM(N191,N200,N210,N213,N215)</f>
        <v>0</v>
      </c>
      <c r="O190" s="24">
        <f>SUM(O191,O200,O210,O213,O215)</f>
        <v>0</v>
      </c>
      <c r="P190" s="24">
        <f t="shared" si="24"/>
        <v>0</v>
      </c>
      <c r="Q190" s="24">
        <f>SUM(Q191,Q200,Q210,Q213,Q215)</f>
        <v>372065</v>
      </c>
      <c r="R190" s="24">
        <f>SUM(R191,R200,R210,R213,R215)</f>
        <v>375555</v>
      </c>
      <c r="S190" s="24">
        <f t="shared" si="25"/>
        <v>3490</v>
      </c>
      <c r="T190" s="24">
        <f>SUM(T191,T200,T210,T213,T215)</f>
        <v>0</v>
      </c>
      <c r="U190" s="24">
        <f>SUM(U191,U200,U210,U213,U215)</f>
        <v>0</v>
      </c>
      <c r="V190" s="24">
        <f t="shared" si="26"/>
        <v>0</v>
      </c>
      <c r="W190" s="24">
        <f>SUM(W191,W200,W210,W213,W215)</f>
        <v>34738</v>
      </c>
      <c r="X190" s="24">
        <f>SUM(X191,X200,X210,X213,X215)</f>
        <v>34738</v>
      </c>
      <c r="Y190" s="24">
        <f t="shared" si="27"/>
        <v>0</v>
      </c>
      <c r="Z190" s="24">
        <f>SUM(Z191,Z200,Z210,Z213,Z215)</f>
        <v>328889</v>
      </c>
      <c r="AA190" s="24">
        <f>SUM(AA191,AA200,AA210,AA213,AA215)</f>
        <v>328889</v>
      </c>
      <c r="AB190" s="24">
        <f t="shared" si="28"/>
        <v>0</v>
      </c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  <c r="EP190" s="7"/>
      <c r="EQ190" s="7"/>
      <c r="ER190" s="7"/>
      <c r="ES190" s="7"/>
      <c r="ET190" s="7"/>
      <c r="EU190" s="7"/>
      <c r="EV190" s="7"/>
      <c r="EW190" s="7"/>
      <c r="EX190" s="7"/>
      <c r="EY190" s="7"/>
      <c r="EZ190" s="7"/>
      <c r="FA190" s="7"/>
      <c r="FB190" s="7"/>
      <c r="FC190" s="7"/>
      <c r="FD190" s="7"/>
      <c r="FE190" s="7"/>
      <c r="FF190" s="7"/>
      <c r="FG190" s="7"/>
      <c r="FH190" s="7"/>
      <c r="FI190" s="7"/>
      <c r="FJ190" s="7"/>
      <c r="FK190" s="7"/>
      <c r="FL190" s="7"/>
      <c r="FM190" s="7"/>
      <c r="FN190" s="7"/>
      <c r="FO190" s="7"/>
      <c r="FP190" s="7"/>
      <c r="FQ190" s="7"/>
      <c r="FR190" s="7"/>
      <c r="FS190" s="7"/>
      <c r="FT190" s="7"/>
      <c r="FU190" s="7"/>
      <c r="FV190" s="7"/>
      <c r="FW190" s="7"/>
      <c r="FX190" s="7"/>
      <c r="FY190" s="7"/>
      <c r="FZ190" s="7"/>
      <c r="GA190" s="7"/>
      <c r="GB190" s="7"/>
      <c r="GC190" s="7"/>
      <c r="GD190" s="7"/>
      <c r="GE190" s="7"/>
      <c r="GF190" s="7"/>
      <c r="GG190" s="7"/>
      <c r="GH190" s="7"/>
      <c r="GI190" s="7"/>
      <c r="GJ190" s="7"/>
      <c r="GK190" s="7"/>
      <c r="GL190" s="7"/>
      <c r="GM190" s="7"/>
      <c r="GN190" s="7"/>
      <c r="GO190" s="7"/>
      <c r="GP190" s="7"/>
      <c r="GQ190" s="7"/>
      <c r="GR190" s="7"/>
      <c r="GS190" s="7"/>
      <c r="GT190" s="7"/>
      <c r="GU190" s="7"/>
      <c r="GV190" s="7"/>
      <c r="GW190" s="7"/>
      <c r="GX190" s="7"/>
      <c r="GY190" s="7"/>
      <c r="GZ190" s="7"/>
      <c r="HA190" s="7"/>
      <c r="HB190" s="7"/>
      <c r="HC190" s="7"/>
      <c r="HD190" s="7"/>
      <c r="HE190" s="7"/>
      <c r="HF190" s="7"/>
      <c r="HG190" s="7"/>
      <c r="HH190" s="7"/>
      <c r="HI190" s="7"/>
      <c r="HJ190" s="7"/>
      <c r="HK190" s="7"/>
      <c r="HL190" s="7"/>
      <c r="HM190" s="7"/>
      <c r="HN190" s="7"/>
      <c r="HO190" s="7"/>
      <c r="HP190" s="7"/>
      <c r="HQ190" s="7"/>
      <c r="HR190" s="7"/>
      <c r="HS190" s="7"/>
      <c r="HT190" s="7"/>
      <c r="HU190" s="7"/>
      <c r="HV190" s="7"/>
      <c r="HW190" s="7"/>
      <c r="HX190" s="7"/>
      <c r="HY190" s="7"/>
      <c r="HZ190" s="7"/>
      <c r="IA190" s="7"/>
      <c r="IB190" s="7"/>
      <c r="IC190" s="7"/>
      <c r="ID190" s="7"/>
      <c r="IE190" s="7"/>
      <c r="IF190" s="7"/>
      <c r="IG190" s="7"/>
      <c r="IH190" s="7"/>
      <c r="II190" s="7"/>
      <c r="IJ190" s="7"/>
      <c r="IK190" s="7"/>
      <c r="IL190" s="7"/>
      <c r="IM190" s="7"/>
      <c r="IN190" s="7"/>
      <c r="IO190" s="7"/>
    </row>
    <row r="191" spans="1:249">
      <c r="A191" s="23" t="s">
        <v>110</v>
      </c>
      <c r="B191" s="24">
        <f t="shared" si="20"/>
        <v>31935</v>
      </c>
      <c r="C191" s="24">
        <f t="shared" si="20"/>
        <v>35425</v>
      </c>
      <c r="D191" s="24">
        <f t="shared" si="20"/>
        <v>3490</v>
      </c>
      <c r="E191" s="24">
        <f>SUM(E192:E199)</f>
        <v>0</v>
      </c>
      <c r="F191" s="24">
        <f>SUM(F192:F199)</f>
        <v>0</v>
      </c>
      <c r="G191" s="24">
        <f t="shared" si="21"/>
        <v>0</v>
      </c>
      <c r="H191" s="24">
        <f>SUM(H192:H199)</f>
        <v>0</v>
      </c>
      <c r="I191" s="24">
        <f>SUM(I192:I199)</f>
        <v>0</v>
      </c>
      <c r="J191" s="24">
        <f t="shared" si="22"/>
        <v>0</v>
      </c>
      <c r="K191" s="24">
        <f>SUM(K192:K199)</f>
        <v>605</v>
      </c>
      <c r="L191" s="24">
        <f>SUM(L192:L199)</f>
        <v>605</v>
      </c>
      <c r="M191" s="24">
        <f t="shared" si="23"/>
        <v>0</v>
      </c>
      <c r="N191" s="24">
        <f>SUM(N192:N199)</f>
        <v>0</v>
      </c>
      <c r="O191" s="24">
        <f>SUM(O192:O199)</f>
        <v>0</v>
      </c>
      <c r="P191" s="24">
        <f t="shared" si="24"/>
        <v>0</v>
      </c>
      <c r="Q191" s="24">
        <f>SUM(Q192:Q199)</f>
        <v>29055</v>
      </c>
      <c r="R191" s="24">
        <f>SUM(R192:R199)</f>
        <v>32545</v>
      </c>
      <c r="S191" s="24">
        <f t="shared" si="25"/>
        <v>3490</v>
      </c>
      <c r="T191" s="24">
        <f>SUM(T192:T199)</f>
        <v>0</v>
      </c>
      <c r="U191" s="24">
        <f>SUM(U192:U199)</f>
        <v>0</v>
      </c>
      <c r="V191" s="24">
        <f t="shared" si="26"/>
        <v>0</v>
      </c>
      <c r="W191" s="24">
        <f>SUM(W192:W199)</f>
        <v>2275</v>
      </c>
      <c r="X191" s="24">
        <f>SUM(X192:X199)</f>
        <v>2275</v>
      </c>
      <c r="Y191" s="24">
        <f t="shared" si="27"/>
        <v>0</v>
      </c>
      <c r="Z191" s="24">
        <f>SUM(Z192:Z199)</f>
        <v>0</v>
      </c>
      <c r="AA191" s="24">
        <f>SUM(AA192:AA199)</f>
        <v>0</v>
      </c>
      <c r="AB191" s="24">
        <f t="shared" si="28"/>
        <v>0</v>
      </c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  <c r="BF191" s="22"/>
      <c r="BG191" s="22"/>
      <c r="BH191" s="22"/>
      <c r="BI191" s="22"/>
      <c r="BJ191" s="22"/>
      <c r="BK191" s="22"/>
      <c r="BL191" s="22"/>
      <c r="BM191" s="22"/>
      <c r="BN191" s="22"/>
      <c r="BO191" s="22"/>
      <c r="BP191" s="22"/>
      <c r="BQ191" s="22"/>
      <c r="BR191" s="22"/>
      <c r="BS191" s="22"/>
      <c r="BT191" s="22"/>
      <c r="BU191" s="22"/>
      <c r="BV191" s="22"/>
      <c r="BW191" s="22"/>
      <c r="BX191" s="22"/>
      <c r="BY191" s="22"/>
      <c r="BZ191" s="22"/>
      <c r="CA191" s="22"/>
      <c r="CB191" s="22"/>
      <c r="CC191" s="22"/>
      <c r="CD191" s="22"/>
      <c r="CE191" s="22"/>
      <c r="CF191" s="22"/>
      <c r="CG191" s="22"/>
      <c r="CH191" s="22"/>
      <c r="CI191" s="22"/>
      <c r="CJ191" s="22"/>
      <c r="CK191" s="22"/>
      <c r="CL191" s="22"/>
      <c r="CM191" s="22"/>
      <c r="CN191" s="22"/>
      <c r="CO191" s="22"/>
      <c r="CP191" s="22"/>
      <c r="CQ191" s="22"/>
      <c r="CR191" s="22"/>
      <c r="CS191" s="22"/>
      <c r="CT191" s="22"/>
      <c r="CU191" s="22"/>
      <c r="CV191" s="22"/>
      <c r="CW191" s="22"/>
      <c r="CX191" s="22"/>
      <c r="CY191" s="22"/>
      <c r="CZ191" s="22"/>
      <c r="DA191" s="22"/>
      <c r="DB191" s="22"/>
      <c r="DC191" s="22"/>
      <c r="DD191" s="22"/>
      <c r="DE191" s="22"/>
      <c r="DF191" s="22"/>
      <c r="DG191" s="22"/>
      <c r="DH191" s="22"/>
      <c r="DI191" s="22"/>
      <c r="DJ191" s="22"/>
      <c r="DK191" s="22"/>
      <c r="DL191" s="22"/>
      <c r="DM191" s="22"/>
      <c r="DN191" s="22"/>
      <c r="DO191" s="22"/>
      <c r="DP191" s="22"/>
      <c r="DQ191" s="22"/>
      <c r="DR191" s="22"/>
      <c r="DS191" s="22"/>
      <c r="DT191" s="22"/>
      <c r="DU191" s="22"/>
      <c r="DV191" s="22"/>
      <c r="DW191" s="22"/>
      <c r="DX191" s="22"/>
      <c r="DY191" s="22"/>
      <c r="DZ191" s="22"/>
      <c r="EA191" s="22"/>
      <c r="EB191" s="22"/>
      <c r="EC191" s="22"/>
      <c r="ED191" s="22"/>
      <c r="EE191" s="22"/>
      <c r="EF191" s="22"/>
      <c r="EG191" s="22"/>
      <c r="EH191" s="22"/>
      <c r="EI191" s="22"/>
      <c r="EJ191" s="22"/>
      <c r="EK191" s="22"/>
      <c r="EL191" s="22"/>
      <c r="EM191" s="22"/>
      <c r="EN191" s="22"/>
      <c r="EO191" s="22"/>
      <c r="EP191" s="22"/>
      <c r="EQ191" s="22"/>
      <c r="ER191" s="22"/>
      <c r="ES191" s="22"/>
      <c r="ET191" s="22"/>
      <c r="EU191" s="22"/>
      <c r="EV191" s="22"/>
      <c r="EW191" s="22"/>
      <c r="EX191" s="22"/>
      <c r="EY191" s="22"/>
      <c r="EZ191" s="22"/>
      <c r="FA191" s="22"/>
      <c r="FB191" s="22"/>
      <c r="FC191" s="22"/>
      <c r="FD191" s="22"/>
      <c r="FE191" s="22"/>
      <c r="FF191" s="22"/>
      <c r="FG191" s="22"/>
      <c r="FH191" s="22"/>
      <c r="FI191" s="22"/>
      <c r="FJ191" s="22"/>
      <c r="FK191" s="22"/>
      <c r="FL191" s="22"/>
      <c r="FM191" s="22"/>
      <c r="FN191" s="22"/>
      <c r="FO191" s="22"/>
      <c r="FP191" s="22"/>
      <c r="FQ191" s="22"/>
      <c r="FR191" s="22"/>
      <c r="FS191" s="22"/>
      <c r="FT191" s="22"/>
      <c r="FU191" s="22"/>
      <c r="FV191" s="22"/>
      <c r="FW191" s="22"/>
      <c r="FX191" s="22"/>
      <c r="FY191" s="22"/>
      <c r="FZ191" s="22"/>
      <c r="GA191" s="7"/>
      <c r="GB191" s="7"/>
      <c r="GC191" s="7"/>
      <c r="GD191" s="7"/>
      <c r="GE191" s="7"/>
      <c r="GF191" s="7"/>
      <c r="GG191" s="7"/>
      <c r="GH191" s="7"/>
      <c r="GI191" s="7"/>
      <c r="GJ191" s="7"/>
      <c r="GK191" s="7"/>
      <c r="GL191" s="7"/>
      <c r="GM191" s="7"/>
      <c r="GN191" s="7"/>
      <c r="GO191" s="7"/>
      <c r="GP191" s="7"/>
      <c r="GQ191" s="7"/>
      <c r="GR191" s="7"/>
      <c r="GS191" s="7"/>
      <c r="GT191" s="7"/>
      <c r="GU191" s="7"/>
      <c r="GV191" s="7"/>
      <c r="GW191" s="7"/>
      <c r="GX191" s="7"/>
      <c r="GY191" s="7"/>
      <c r="GZ191" s="7"/>
      <c r="HA191" s="7"/>
      <c r="HB191" s="7"/>
      <c r="HC191" s="7"/>
      <c r="HD191" s="7"/>
      <c r="HE191" s="7"/>
      <c r="HF191" s="7"/>
      <c r="HG191" s="7"/>
      <c r="HH191" s="7"/>
      <c r="HI191" s="7"/>
      <c r="HJ191" s="7"/>
      <c r="HK191" s="7"/>
      <c r="HL191" s="7"/>
      <c r="HM191" s="7"/>
      <c r="HN191" s="7"/>
      <c r="HO191" s="7"/>
      <c r="HP191" s="7"/>
      <c r="HQ191" s="7"/>
      <c r="HR191" s="7"/>
      <c r="HS191" s="7"/>
      <c r="HT191" s="7"/>
      <c r="HU191" s="7"/>
      <c r="HV191" s="7"/>
      <c r="HW191" s="7"/>
      <c r="HX191" s="7"/>
      <c r="HY191" s="7"/>
      <c r="HZ191" s="7"/>
      <c r="IA191" s="7"/>
      <c r="IB191" s="7"/>
      <c r="IC191" s="7"/>
      <c r="ID191" s="7"/>
      <c r="IE191" s="7"/>
      <c r="IF191" s="7"/>
      <c r="IG191" s="7"/>
      <c r="IH191" s="7"/>
      <c r="II191" s="7"/>
      <c r="IJ191" s="7"/>
      <c r="IK191" s="7"/>
      <c r="IL191" s="7"/>
      <c r="IM191" s="7"/>
      <c r="IN191" s="7"/>
      <c r="IO191" s="7"/>
    </row>
    <row r="192" spans="1:249" ht="63">
      <c r="A192" s="32" t="s">
        <v>178</v>
      </c>
      <c r="B192" s="35">
        <f t="shared" si="20"/>
        <v>2880</v>
      </c>
      <c r="C192" s="35">
        <f t="shared" si="20"/>
        <v>2880</v>
      </c>
      <c r="D192" s="35">
        <f t="shared" si="20"/>
        <v>0</v>
      </c>
      <c r="E192" s="35">
        <v>0</v>
      </c>
      <c r="F192" s="35">
        <v>0</v>
      </c>
      <c r="G192" s="35">
        <f t="shared" si="21"/>
        <v>0</v>
      </c>
      <c r="H192" s="35">
        <v>0</v>
      </c>
      <c r="I192" s="35">
        <v>0</v>
      </c>
      <c r="J192" s="35">
        <f t="shared" si="22"/>
        <v>0</v>
      </c>
      <c r="K192" s="35">
        <v>605</v>
      </c>
      <c r="L192" s="35">
        <v>605</v>
      </c>
      <c r="M192" s="35">
        <f t="shared" si="23"/>
        <v>0</v>
      </c>
      <c r="N192" s="35">
        <v>0</v>
      </c>
      <c r="O192" s="35">
        <v>0</v>
      </c>
      <c r="P192" s="35">
        <f t="shared" si="24"/>
        <v>0</v>
      </c>
      <c r="Q192" s="35">
        <v>0</v>
      </c>
      <c r="R192" s="35">
        <v>0</v>
      </c>
      <c r="S192" s="35">
        <f t="shared" si="25"/>
        <v>0</v>
      </c>
      <c r="T192" s="35">
        <v>0</v>
      </c>
      <c r="U192" s="35">
        <v>0</v>
      </c>
      <c r="V192" s="35">
        <f t="shared" si="26"/>
        <v>0</v>
      </c>
      <c r="W192" s="35">
        <v>2275</v>
      </c>
      <c r="X192" s="35">
        <v>2275</v>
      </c>
      <c r="Y192" s="35">
        <f t="shared" si="27"/>
        <v>0</v>
      </c>
      <c r="Z192" s="35">
        <v>0</v>
      </c>
      <c r="AA192" s="35">
        <v>0</v>
      </c>
      <c r="AB192" s="35">
        <f t="shared" si="28"/>
        <v>0</v>
      </c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  <c r="EX192" s="7"/>
      <c r="EY192" s="7"/>
      <c r="EZ192" s="7"/>
      <c r="FA192" s="7"/>
      <c r="FB192" s="7"/>
      <c r="FC192" s="7"/>
      <c r="FD192" s="7"/>
      <c r="FE192" s="7"/>
      <c r="FF192" s="7"/>
      <c r="FG192" s="7"/>
      <c r="FH192" s="7"/>
      <c r="FI192" s="7"/>
      <c r="FJ192" s="7"/>
      <c r="FK192" s="7"/>
      <c r="FL192" s="7"/>
      <c r="FM192" s="7"/>
      <c r="FN192" s="7"/>
      <c r="FO192" s="7"/>
      <c r="FP192" s="7"/>
      <c r="FQ192" s="7"/>
      <c r="FR192" s="7"/>
      <c r="FS192" s="7"/>
      <c r="FT192" s="7"/>
      <c r="FU192" s="7"/>
      <c r="FV192" s="7"/>
      <c r="FW192" s="7"/>
      <c r="FX192" s="7"/>
      <c r="FY192" s="7"/>
      <c r="FZ192" s="7"/>
      <c r="GA192" s="22"/>
      <c r="GB192" s="22"/>
      <c r="GC192" s="22"/>
      <c r="GD192" s="22"/>
      <c r="GE192" s="22"/>
      <c r="GF192" s="22"/>
      <c r="GG192" s="22"/>
      <c r="GH192" s="22"/>
      <c r="GI192" s="22"/>
      <c r="GJ192" s="22"/>
      <c r="GK192" s="22"/>
      <c r="GL192" s="22"/>
      <c r="GM192" s="22"/>
      <c r="GN192" s="22"/>
      <c r="GO192" s="22"/>
      <c r="GP192" s="22"/>
      <c r="GQ192" s="22"/>
      <c r="GR192" s="22"/>
      <c r="GS192" s="22"/>
      <c r="GT192" s="22"/>
      <c r="GU192" s="22"/>
      <c r="GV192" s="22"/>
      <c r="GW192" s="22"/>
      <c r="GX192" s="22"/>
      <c r="GY192" s="22"/>
      <c r="GZ192" s="22"/>
      <c r="HA192" s="22"/>
      <c r="HB192" s="22"/>
      <c r="HC192" s="22"/>
      <c r="HD192" s="22"/>
      <c r="HE192" s="22"/>
      <c r="HF192" s="22"/>
      <c r="HG192" s="22"/>
      <c r="HH192" s="22"/>
      <c r="HI192" s="22"/>
      <c r="HJ192" s="22"/>
      <c r="HK192" s="22"/>
      <c r="HL192" s="22"/>
      <c r="HM192" s="22"/>
      <c r="HN192" s="22"/>
      <c r="HO192" s="22"/>
      <c r="HP192" s="22"/>
      <c r="HQ192" s="22"/>
      <c r="HR192" s="22"/>
      <c r="HS192" s="22"/>
      <c r="HT192" s="22"/>
      <c r="HU192" s="22"/>
      <c r="HV192" s="22"/>
      <c r="HW192" s="22"/>
      <c r="HX192" s="22"/>
      <c r="HY192" s="22"/>
      <c r="HZ192" s="22"/>
      <c r="IA192" s="22"/>
      <c r="IB192" s="22"/>
      <c r="IC192" s="22"/>
      <c r="ID192" s="22"/>
      <c r="IE192" s="22"/>
      <c r="IF192" s="22"/>
      <c r="IG192" s="22"/>
      <c r="IH192" s="22"/>
      <c r="II192" s="22"/>
      <c r="IJ192" s="22"/>
      <c r="IK192" s="22"/>
      <c r="IL192" s="22"/>
      <c r="IM192" s="22"/>
      <c r="IN192" s="22"/>
      <c r="IO192" s="22"/>
    </row>
    <row r="193" spans="1:249" ht="47.25">
      <c r="A193" s="32" t="s">
        <v>179</v>
      </c>
      <c r="B193" s="27">
        <f t="shared" si="20"/>
        <v>1367</v>
      </c>
      <c r="C193" s="27">
        <f t="shared" si="20"/>
        <v>1367</v>
      </c>
      <c r="D193" s="27">
        <f t="shared" si="20"/>
        <v>0</v>
      </c>
      <c r="E193" s="27">
        <v>0</v>
      </c>
      <c r="F193" s="27">
        <v>0</v>
      </c>
      <c r="G193" s="27">
        <f t="shared" si="21"/>
        <v>0</v>
      </c>
      <c r="H193" s="27">
        <v>0</v>
      </c>
      <c r="I193" s="27">
        <v>0</v>
      </c>
      <c r="J193" s="27">
        <f t="shared" si="22"/>
        <v>0</v>
      </c>
      <c r="K193" s="27">
        <v>0</v>
      </c>
      <c r="L193" s="27">
        <v>0</v>
      </c>
      <c r="M193" s="27">
        <f t="shared" si="23"/>
        <v>0</v>
      </c>
      <c r="N193" s="27"/>
      <c r="O193" s="27"/>
      <c r="P193" s="27">
        <f t="shared" si="24"/>
        <v>0</v>
      </c>
      <c r="Q193" s="27">
        <v>1367</v>
      </c>
      <c r="R193" s="27">
        <v>1367</v>
      </c>
      <c r="S193" s="27">
        <f t="shared" si="25"/>
        <v>0</v>
      </c>
      <c r="T193" s="27">
        <v>0</v>
      </c>
      <c r="U193" s="27">
        <v>0</v>
      </c>
      <c r="V193" s="27">
        <f t="shared" si="26"/>
        <v>0</v>
      </c>
      <c r="W193" s="27">
        <v>0</v>
      </c>
      <c r="X193" s="27">
        <v>0</v>
      </c>
      <c r="Y193" s="27">
        <f t="shared" si="27"/>
        <v>0</v>
      </c>
      <c r="Z193" s="27">
        <v>0</v>
      </c>
      <c r="AA193" s="27">
        <v>0</v>
      </c>
      <c r="AB193" s="27">
        <f t="shared" si="28"/>
        <v>0</v>
      </c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  <c r="EX193" s="7"/>
      <c r="EY193" s="7"/>
      <c r="EZ193" s="7"/>
      <c r="FA193" s="7"/>
      <c r="FB193" s="7"/>
      <c r="FC193" s="7"/>
      <c r="FD193" s="7"/>
      <c r="FE193" s="7"/>
      <c r="FF193" s="7"/>
      <c r="FG193" s="7"/>
      <c r="FH193" s="7"/>
      <c r="FI193" s="7"/>
      <c r="FJ193" s="7"/>
      <c r="FK193" s="7"/>
      <c r="FL193" s="7"/>
      <c r="FM193" s="7"/>
      <c r="FN193" s="7"/>
      <c r="FO193" s="7"/>
      <c r="FP193" s="7"/>
      <c r="FQ193" s="7"/>
      <c r="FR193" s="7"/>
      <c r="FS193" s="7"/>
      <c r="FT193" s="7"/>
      <c r="FU193" s="7"/>
      <c r="FV193" s="7"/>
      <c r="FW193" s="7"/>
      <c r="FX193" s="7"/>
      <c r="FY193" s="7"/>
      <c r="FZ193" s="7"/>
      <c r="GA193" s="7"/>
      <c r="GB193" s="7"/>
      <c r="GC193" s="7"/>
      <c r="GD193" s="7"/>
      <c r="GE193" s="7"/>
      <c r="GF193" s="7"/>
      <c r="GG193" s="7"/>
      <c r="GH193" s="7"/>
      <c r="GI193" s="7"/>
      <c r="GJ193" s="7"/>
      <c r="GK193" s="7"/>
      <c r="GL193" s="7"/>
      <c r="GM193" s="7"/>
      <c r="GN193" s="7"/>
      <c r="GO193" s="7"/>
      <c r="GP193" s="7"/>
      <c r="GQ193" s="7"/>
      <c r="GR193" s="7"/>
      <c r="GS193" s="7"/>
      <c r="GT193" s="7"/>
      <c r="GU193" s="7"/>
      <c r="GV193" s="7"/>
      <c r="GW193" s="7"/>
      <c r="GX193" s="7"/>
      <c r="GY193" s="7"/>
      <c r="GZ193" s="7"/>
      <c r="HA193" s="7"/>
      <c r="HB193" s="7"/>
      <c r="HC193" s="7"/>
      <c r="HD193" s="7"/>
      <c r="HE193" s="7"/>
      <c r="HF193" s="7"/>
      <c r="HG193" s="7"/>
      <c r="HH193" s="7"/>
      <c r="HI193" s="7"/>
      <c r="HJ193" s="7"/>
      <c r="HK193" s="7"/>
      <c r="HL193" s="7"/>
      <c r="HM193" s="7"/>
      <c r="HN193" s="7"/>
      <c r="HO193" s="7"/>
      <c r="HP193" s="7"/>
      <c r="HQ193" s="7"/>
      <c r="HR193" s="7"/>
      <c r="HS193" s="7"/>
      <c r="HT193" s="7"/>
      <c r="HU193" s="7"/>
      <c r="HV193" s="7"/>
      <c r="HW193" s="7"/>
      <c r="HX193" s="7"/>
      <c r="HY193" s="7"/>
      <c r="HZ193" s="7"/>
      <c r="IA193" s="7"/>
      <c r="IB193" s="7"/>
      <c r="IC193" s="7"/>
      <c r="ID193" s="7"/>
      <c r="IE193" s="7"/>
      <c r="IF193" s="7"/>
      <c r="IG193" s="7"/>
      <c r="IH193" s="7"/>
      <c r="II193" s="7"/>
      <c r="IJ193" s="7"/>
      <c r="IK193" s="7"/>
      <c r="IL193" s="7"/>
      <c r="IM193" s="7"/>
      <c r="IN193" s="7"/>
      <c r="IO193" s="7"/>
    </row>
    <row r="194" spans="1:249" ht="63">
      <c r="A194" s="32" t="s">
        <v>180</v>
      </c>
      <c r="B194" s="27">
        <f t="shared" si="20"/>
        <v>4856</v>
      </c>
      <c r="C194" s="27">
        <f t="shared" si="20"/>
        <v>4856</v>
      </c>
      <c r="D194" s="27">
        <f t="shared" si="20"/>
        <v>0</v>
      </c>
      <c r="E194" s="27">
        <v>0</v>
      </c>
      <c r="F194" s="27">
        <v>0</v>
      </c>
      <c r="G194" s="27">
        <f t="shared" si="21"/>
        <v>0</v>
      </c>
      <c r="H194" s="27">
        <v>0</v>
      </c>
      <c r="I194" s="27">
        <v>0</v>
      </c>
      <c r="J194" s="27">
        <f t="shared" si="22"/>
        <v>0</v>
      </c>
      <c r="K194" s="27">
        <v>0</v>
      </c>
      <c r="L194" s="27">
        <v>0</v>
      </c>
      <c r="M194" s="27">
        <f t="shared" si="23"/>
        <v>0</v>
      </c>
      <c r="N194" s="27"/>
      <c r="O194" s="27"/>
      <c r="P194" s="27">
        <f t="shared" si="24"/>
        <v>0</v>
      </c>
      <c r="Q194" s="27">
        <v>4856</v>
      </c>
      <c r="R194" s="27">
        <v>4856</v>
      </c>
      <c r="S194" s="27">
        <f t="shared" si="25"/>
        <v>0</v>
      </c>
      <c r="T194" s="27">
        <v>0</v>
      </c>
      <c r="U194" s="27">
        <v>0</v>
      </c>
      <c r="V194" s="27">
        <f t="shared" si="26"/>
        <v>0</v>
      </c>
      <c r="W194" s="27">
        <v>0</v>
      </c>
      <c r="X194" s="27">
        <v>0</v>
      </c>
      <c r="Y194" s="27">
        <f t="shared" si="27"/>
        <v>0</v>
      </c>
      <c r="Z194" s="27">
        <v>0</v>
      </c>
      <c r="AA194" s="27">
        <v>0</v>
      </c>
      <c r="AB194" s="27">
        <f t="shared" si="28"/>
        <v>0</v>
      </c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  <c r="DT194" s="7"/>
      <c r="DU194" s="7"/>
      <c r="DV194" s="7"/>
      <c r="DW194" s="7"/>
      <c r="DX194" s="7"/>
      <c r="DY194" s="7"/>
      <c r="DZ194" s="7"/>
      <c r="EA194" s="7"/>
      <c r="EB194" s="7"/>
      <c r="EC194" s="7"/>
      <c r="ED194" s="7"/>
      <c r="EE194" s="7"/>
      <c r="EF194" s="7"/>
      <c r="EG194" s="7"/>
      <c r="EH194" s="7"/>
      <c r="EI194" s="7"/>
      <c r="EJ194" s="7"/>
      <c r="EK194" s="7"/>
      <c r="EL194" s="7"/>
      <c r="EM194" s="7"/>
      <c r="EN194" s="7"/>
      <c r="EO194" s="7"/>
      <c r="EP194" s="7"/>
      <c r="EQ194" s="7"/>
      <c r="ER194" s="7"/>
      <c r="ES194" s="7"/>
      <c r="ET194" s="7"/>
      <c r="EU194" s="7"/>
      <c r="EV194" s="7"/>
      <c r="EW194" s="7"/>
      <c r="EX194" s="7"/>
      <c r="EY194" s="7"/>
      <c r="EZ194" s="7"/>
      <c r="FA194" s="7"/>
      <c r="FB194" s="7"/>
      <c r="FC194" s="7"/>
      <c r="FD194" s="7"/>
      <c r="FE194" s="7"/>
      <c r="FF194" s="7"/>
      <c r="FG194" s="7"/>
      <c r="FH194" s="7"/>
      <c r="FI194" s="7"/>
      <c r="FJ194" s="7"/>
      <c r="FK194" s="7"/>
      <c r="FL194" s="7"/>
      <c r="FM194" s="7"/>
      <c r="FN194" s="7"/>
      <c r="FO194" s="7"/>
      <c r="FP194" s="7"/>
      <c r="FQ194" s="7"/>
      <c r="FR194" s="7"/>
      <c r="FS194" s="7"/>
      <c r="FT194" s="7"/>
      <c r="FU194" s="7"/>
      <c r="FV194" s="7"/>
      <c r="FW194" s="7"/>
      <c r="FX194" s="7"/>
      <c r="FY194" s="7"/>
      <c r="FZ194" s="7"/>
      <c r="GA194" s="7"/>
      <c r="GB194" s="7"/>
      <c r="GC194" s="7"/>
      <c r="GD194" s="7"/>
      <c r="GE194" s="7"/>
      <c r="GF194" s="7"/>
      <c r="GG194" s="7"/>
      <c r="GH194" s="7"/>
      <c r="GI194" s="7"/>
      <c r="GJ194" s="7"/>
      <c r="GK194" s="7"/>
      <c r="GL194" s="7"/>
      <c r="GM194" s="7"/>
      <c r="GN194" s="7"/>
      <c r="GO194" s="7"/>
      <c r="GP194" s="7"/>
      <c r="GQ194" s="7"/>
      <c r="GR194" s="7"/>
      <c r="GS194" s="7"/>
      <c r="GT194" s="7"/>
      <c r="GU194" s="7"/>
      <c r="GV194" s="7"/>
      <c r="GW194" s="7"/>
      <c r="GX194" s="7"/>
      <c r="GY194" s="7"/>
      <c r="GZ194" s="7"/>
      <c r="HA194" s="7"/>
      <c r="HB194" s="7"/>
      <c r="HC194" s="7"/>
      <c r="HD194" s="7"/>
      <c r="HE194" s="7"/>
      <c r="HF194" s="7"/>
      <c r="HG194" s="7"/>
      <c r="HH194" s="7"/>
      <c r="HI194" s="7"/>
      <c r="HJ194" s="7"/>
      <c r="HK194" s="7"/>
      <c r="HL194" s="7"/>
      <c r="HM194" s="7"/>
      <c r="HN194" s="7"/>
      <c r="HO194" s="7"/>
      <c r="HP194" s="7"/>
      <c r="HQ194" s="7"/>
      <c r="HR194" s="7"/>
      <c r="HS194" s="7"/>
      <c r="HT194" s="7"/>
      <c r="HU194" s="7"/>
      <c r="HV194" s="7"/>
      <c r="HW194" s="7"/>
      <c r="HX194" s="7"/>
      <c r="HY194" s="7"/>
      <c r="HZ194" s="7"/>
      <c r="IA194" s="7"/>
      <c r="IB194" s="7"/>
      <c r="IC194" s="7"/>
      <c r="ID194" s="7"/>
      <c r="IE194" s="7"/>
      <c r="IF194" s="7"/>
      <c r="IG194" s="7"/>
      <c r="IH194" s="7"/>
      <c r="II194" s="7"/>
      <c r="IJ194" s="7"/>
      <c r="IK194" s="7"/>
      <c r="IL194" s="7"/>
      <c r="IM194" s="7"/>
      <c r="IN194" s="7"/>
      <c r="IO194" s="7"/>
    </row>
    <row r="195" spans="1:249" ht="47.25">
      <c r="A195" s="32" t="s">
        <v>181</v>
      </c>
      <c r="B195" s="27">
        <f t="shared" si="20"/>
        <v>12558</v>
      </c>
      <c r="C195" s="27">
        <f t="shared" si="20"/>
        <v>12558</v>
      </c>
      <c r="D195" s="27">
        <f t="shared" si="20"/>
        <v>0</v>
      </c>
      <c r="E195" s="27">
        <v>0</v>
      </c>
      <c r="F195" s="27">
        <v>0</v>
      </c>
      <c r="G195" s="27">
        <f t="shared" si="21"/>
        <v>0</v>
      </c>
      <c r="H195" s="27">
        <v>0</v>
      </c>
      <c r="I195" s="27">
        <v>0</v>
      </c>
      <c r="J195" s="27">
        <f t="shared" si="22"/>
        <v>0</v>
      </c>
      <c r="K195" s="27">
        <v>0</v>
      </c>
      <c r="L195" s="27">
        <v>0</v>
      </c>
      <c r="M195" s="27">
        <f t="shared" si="23"/>
        <v>0</v>
      </c>
      <c r="N195" s="27"/>
      <c r="O195" s="27"/>
      <c r="P195" s="27">
        <f t="shared" si="24"/>
        <v>0</v>
      </c>
      <c r="Q195" s="27">
        <v>12558</v>
      </c>
      <c r="R195" s="27">
        <v>12558</v>
      </c>
      <c r="S195" s="27">
        <f t="shared" si="25"/>
        <v>0</v>
      </c>
      <c r="T195" s="27">
        <v>0</v>
      </c>
      <c r="U195" s="27">
        <v>0</v>
      </c>
      <c r="V195" s="27">
        <f t="shared" si="26"/>
        <v>0</v>
      </c>
      <c r="W195" s="27">
        <v>0</v>
      </c>
      <c r="X195" s="27">
        <v>0</v>
      </c>
      <c r="Y195" s="27">
        <f t="shared" si="27"/>
        <v>0</v>
      </c>
      <c r="Z195" s="27">
        <v>0</v>
      </c>
      <c r="AA195" s="27">
        <v>0</v>
      </c>
      <c r="AB195" s="27">
        <f t="shared" si="28"/>
        <v>0</v>
      </c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/>
      <c r="DT195" s="7"/>
      <c r="DU195" s="7"/>
      <c r="DV195" s="7"/>
      <c r="DW195" s="7"/>
      <c r="DX195" s="7"/>
      <c r="DY195" s="7"/>
      <c r="DZ195" s="7"/>
      <c r="EA195" s="7"/>
      <c r="EB195" s="7"/>
      <c r="EC195" s="7"/>
      <c r="ED195" s="7"/>
      <c r="EE195" s="7"/>
      <c r="EF195" s="7"/>
      <c r="EG195" s="7"/>
      <c r="EH195" s="7"/>
      <c r="EI195" s="7"/>
      <c r="EJ195" s="7"/>
      <c r="EK195" s="7"/>
      <c r="EL195" s="7"/>
      <c r="EM195" s="7"/>
      <c r="EN195" s="7"/>
      <c r="EO195" s="7"/>
      <c r="EP195" s="7"/>
      <c r="EQ195" s="7"/>
      <c r="ER195" s="7"/>
      <c r="ES195" s="7"/>
      <c r="ET195" s="7"/>
      <c r="EU195" s="7"/>
      <c r="EV195" s="7"/>
      <c r="EW195" s="7"/>
      <c r="EX195" s="7"/>
      <c r="EY195" s="7"/>
      <c r="EZ195" s="7"/>
      <c r="FA195" s="7"/>
      <c r="FB195" s="7"/>
      <c r="FC195" s="7"/>
      <c r="FD195" s="7"/>
      <c r="FE195" s="7"/>
      <c r="FF195" s="7"/>
      <c r="FG195" s="7"/>
      <c r="FH195" s="7"/>
      <c r="FI195" s="7"/>
      <c r="FJ195" s="7"/>
      <c r="FK195" s="7"/>
      <c r="FL195" s="7"/>
      <c r="FM195" s="7"/>
      <c r="FN195" s="7"/>
      <c r="FO195" s="7"/>
      <c r="FP195" s="7"/>
      <c r="FQ195" s="7"/>
      <c r="FR195" s="7"/>
      <c r="FS195" s="7"/>
      <c r="FT195" s="7"/>
      <c r="FU195" s="7"/>
      <c r="FV195" s="7"/>
      <c r="FW195" s="7"/>
      <c r="FX195" s="7"/>
      <c r="FY195" s="7"/>
      <c r="FZ195" s="7"/>
      <c r="GA195" s="7"/>
      <c r="GB195" s="7"/>
      <c r="GC195" s="7"/>
      <c r="GD195" s="7"/>
      <c r="GE195" s="7"/>
      <c r="GF195" s="7"/>
      <c r="GG195" s="7"/>
      <c r="GH195" s="7"/>
      <c r="GI195" s="7"/>
      <c r="GJ195" s="7"/>
      <c r="GK195" s="7"/>
      <c r="GL195" s="7"/>
      <c r="GM195" s="7"/>
      <c r="GN195" s="7"/>
      <c r="GO195" s="7"/>
      <c r="GP195" s="7"/>
      <c r="GQ195" s="7"/>
      <c r="GR195" s="7"/>
      <c r="GS195" s="7"/>
      <c r="GT195" s="7"/>
      <c r="GU195" s="7"/>
      <c r="GV195" s="7"/>
      <c r="GW195" s="7"/>
      <c r="GX195" s="7"/>
      <c r="GY195" s="7"/>
      <c r="GZ195" s="7"/>
      <c r="HA195" s="7"/>
      <c r="HB195" s="7"/>
      <c r="HC195" s="7"/>
      <c r="HD195" s="7"/>
      <c r="HE195" s="7"/>
      <c r="HF195" s="7"/>
      <c r="HG195" s="7"/>
      <c r="HH195" s="7"/>
      <c r="HI195" s="7"/>
      <c r="HJ195" s="7"/>
      <c r="HK195" s="7"/>
      <c r="HL195" s="7"/>
      <c r="HM195" s="7"/>
      <c r="HN195" s="7"/>
      <c r="HO195" s="7"/>
      <c r="HP195" s="7"/>
      <c r="HQ195" s="7"/>
      <c r="HR195" s="7"/>
      <c r="HS195" s="7"/>
      <c r="HT195" s="7"/>
      <c r="HU195" s="7"/>
      <c r="HV195" s="7"/>
      <c r="HW195" s="7"/>
      <c r="HX195" s="7"/>
      <c r="HY195" s="7"/>
      <c r="HZ195" s="7"/>
      <c r="IA195" s="7"/>
      <c r="IB195" s="7"/>
      <c r="IC195" s="7"/>
      <c r="ID195" s="7"/>
      <c r="IE195" s="7"/>
      <c r="IF195" s="7"/>
      <c r="IG195" s="7"/>
      <c r="IH195" s="7"/>
      <c r="II195" s="7"/>
      <c r="IJ195" s="7"/>
      <c r="IK195" s="7"/>
      <c r="IL195" s="7"/>
      <c r="IM195" s="7"/>
      <c r="IN195" s="7"/>
      <c r="IO195" s="7"/>
    </row>
    <row r="196" spans="1:249" ht="63">
      <c r="A196" s="32" t="s">
        <v>182</v>
      </c>
      <c r="B196" s="27">
        <f t="shared" si="20"/>
        <v>4478</v>
      </c>
      <c r="C196" s="27">
        <f t="shared" si="20"/>
        <v>4478</v>
      </c>
      <c r="D196" s="27">
        <f t="shared" si="20"/>
        <v>0</v>
      </c>
      <c r="E196" s="27">
        <v>0</v>
      </c>
      <c r="F196" s="27">
        <v>0</v>
      </c>
      <c r="G196" s="27">
        <f t="shared" si="21"/>
        <v>0</v>
      </c>
      <c r="H196" s="27">
        <v>0</v>
      </c>
      <c r="I196" s="27">
        <v>0</v>
      </c>
      <c r="J196" s="27">
        <f t="shared" si="22"/>
        <v>0</v>
      </c>
      <c r="K196" s="27">
        <v>0</v>
      </c>
      <c r="L196" s="27">
        <v>0</v>
      </c>
      <c r="M196" s="27">
        <f t="shared" si="23"/>
        <v>0</v>
      </c>
      <c r="N196" s="27"/>
      <c r="O196" s="27"/>
      <c r="P196" s="27">
        <f t="shared" si="24"/>
        <v>0</v>
      </c>
      <c r="Q196" s="27">
        <v>4478</v>
      </c>
      <c r="R196" s="27">
        <v>4478</v>
      </c>
      <c r="S196" s="27">
        <f t="shared" si="25"/>
        <v>0</v>
      </c>
      <c r="T196" s="27">
        <v>0</v>
      </c>
      <c r="U196" s="27">
        <v>0</v>
      </c>
      <c r="V196" s="27">
        <f t="shared" si="26"/>
        <v>0</v>
      </c>
      <c r="W196" s="27">
        <v>0</v>
      </c>
      <c r="X196" s="27">
        <v>0</v>
      </c>
      <c r="Y196" s="27">
        <f t="shared" si="27"/>
        <v>0</v>
      </c>
      <c r="Z196" s="27">
        <v>0</v>
      </c>
      <c r="AA196" s="27">
        <v>0</v>
      </c>
      <c r="AB196" s="27">
        <f t="shared" si="28"/>
        <v>0</v>
      </c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  <c r="EG196" s="7"/>
      <c r="EH196" s="7"/>
      <c r="EI196" s="7"/>
      <c r="EJ196" s="7"/>
      <c r="EK196" s="7"/>
      <c r="EL196" s="7"/>
      <c r="EM196" s="7"/>
      <c r="EN196" s="7"/>
      <c r="EO196" s="7"/>
      <c r="EP196" s="7"/>
      <c r="EQ196" s="7"/>
      <c r="ER196" s="7"/>
      <c r="ES196" s="7"/>
      <c r="ET196" s="7"/>
      <c r="EU196" s="7"/>
      <c r="EV196" s="7"/>
      <c r="EW196" s="7"/>
      <c r="EX196" s="7"/>
      <c r="EY196" s="7"/>
      <c r="EZ196" s="7"/>
      <c r="FA196" s="7"/>
      <c r="FB196" s="7"/>
      <c r="FC196" s="7"/>
      <c r="FD196" s="7"/>
      <c r="FE196" s="7"/>
      <c r="FF196" s="7"/>
      <c r="FG196" s="7"/>
      <c r="FH196" s="7"/>
      <c r="FI196" s="7"/>
      <c r="FJ196" s="7"/>
      <c r="FK196" s="7"/>
      <c r="FL196" s="7"/>
      <c r="FM196" s="7"/>
      <c r="FN196" s="7"/>
      <c r="FO196" s="7"/>
      <c r="FP196" s="7"/>
      <c r="FQ196" s="7"/>
      <c r="FR196" s="7"/>
      <c r="FS196" s="7"/>
      <c r="FT196" s="7"/>
      <c r="FU196" s="7"/>
      <c r="FV196" s="7"/>
      <c r="FW196" s="7"/>
      <c r="FX196" s="7"/>
      <c r="FY196" s="7"/>
      <c r="FZ196" s="7"/>
      <c r="GA196" s="7"/>
      <c r="GB196" s="7"/>
      <c r="GC196" s="7"/>
      <c r="GD196" s="7"/>
      <c r="GE196" s="7"/>
      <c r="GF196" s="7"/>
      <c r="GG196" s="7"/>
      <c r="GH196" s="7"/>
      <c r="GI196" s="7"/>
      <c r="GJ196" s="7"/>
      <c r="GK196" s="7"/>
      <c r="GL196" s="7"/>
      <c r="GM196" s="7"/>
      <c r="GN196" s="7"/>
      <c r="GO196" s="7"/>
      <c r="GP196" s="7"/>
      <c r="GQ196" s="7"/>
      <c r="GR196" s="7"/>
      <c r="GS196" s="7"/>
      <c r="GT196" s="7"/>
      <c r="GU196" s="7"/>
      <c r="GV196" s="7"/>
      <c r="GW196" s="7"/>
      <c r="GX196" s="7"/>
      <c r="GY196" s="7"/>
      <c r="GZ196" s="7"/>
      <c r="HA196" s="7"/>
      <c r="HB196" s="7"/>
      <c r="HC196" s="7"/>
      <c r="HD196" s="7"/>
      <c r="HE196" s="7"/>
      <c r="HF196" s="7"/>
      <c r="HG196" s="7"/>
      <c r="HH196" s="7"/>
      <c r="HI196" s="7"/>
      <c r="HJ196" s="7"/>
      <c r="HK196" s="7"/>
      <c r="HL196" s="7"/>
      <c r="HM196" s="7"/>
      <c r="HN196" s="7"/>
      <c r="HO196" s="7"/>
      <c r="HP196" s="7"/>
      <c r="HQ196" s="7"/>
      <c r="HR196" s="7"/>
      <c r="HS196" s="7"/>
      <c r="HT196" s="7"/>
      <c r="HU196" s="7"/>
      <c r="HV196" s="7"/>
      <c r="HW196" s="7"/>
      <c r="HX196" s="7"/>
      <c r="HY196" s="7"/>
      <c r="HZ196" s="7"/>
      <c r="IA196" s="7"/>
      <c r="IB196" s="7"/>
      <c r="IC196" s="7"/>
      <c r="ID196" s="7"/>
      <c r="IE196" s="7"/>
      <c r="IF196" s="7"/>
      <c r="IG196" s="7"/>
      <c r="IH196" s="7"/>
      <c r="II196" s="7"/>
      <c r="IJ196" s="7"/>
      <c r="IK196" s="7"/>
      <c r="IL196" s="7"/>
      <c r="IM196" s="7"/>
      <c r="IN196" s="7"/>
      <c r="IO196" s="7"/>
    </row>
    <row r="197" spans="1:249" ht="47.25">
      <c r="A197" s="32" t="s">
        <v>183</v>
      </c>
      <c r="B197" s="27">
        <f t="shared" si="20"/>
        <v>2273</v>
      </c>
      <c r="C197" s="27">
        <f t="shared" si="20"/>
        <v>2273</v>
      </c>
      <c r="D197" s="27">
        <f t="shared" si="20"/>
        <v>0</v>
      </c>
      <c r="E197" s="27">
        <v>0</v>
      </c>
      <c r="F197" s="27">
        <v>0</v>
      </c>
      <c r="G197" s="27">
        <f t="shared" si="21"/>
        <v>0</v>
      </c>
      <c r="H197" s="27">
        <v>0</v>
      </c>
      <c r="I197" s="27">
        <v>0</v>
      </c>
      <c r="J197" s="27">
        <f t="shared" si="22"/>
        <v>0</v>
      </c>
      <c r="K197" s="27">
        <v>0</v>
      </c>
      <c r="L197" s="27">
        <v>0</v>
      </c>
      <c r="M197" s="27">
        <f t="shared" si="23"/>
        <v>0</v>
      </c>
      <c r="N197" s="27"/>
      <c r="O197" s="27"/>
      <c r="P197" s="27">
        <f t="shared" si="24"/>
        <v>0</v>
      </c>
      <c r="Q197" s="27">
        <v>2273</v>
      </c>
      <c r="R197" s="27">
        <v>2273</v>
      </c>
      <c r="S197" s="27">
        <f t="shared" si="25"/>
        <v>0</v>
      </c>
      <c r="T197" s="27">
        <v>0</v>
      </c>
      <c r="U197" s="27">
        <v>0</v>
      </c>
      <c r="V197" s="27">
        <f t="shared" si="26"/>
        <v>0</v>
      </c>
      <c r="W197" s="27">
        <v>0</v>
      </c>
      <c r="X197" s="27">
        <v>0</v>
      </c>
      <c r="Y197" s="27">
        <f t="shared" si="27"/>
        <v>0</v>
      </c>
      <c r="Z197" s="27">
        <v>0</v>
      </c>
      <c r="AA197" s="27">
        <v>0</v>
      </c>
      <c r="AB197" s="27">
        <f t="shared" si="28"/>
        <v>0</v>
      </c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  <c r="EP197" s="7"/>
      <c r="EQ197" s="7"/>
      <c r="ER197" s="7"/>
      <c r="ES197" s="7"/>
      <c r="ET197" s="7"/>
      <c r="EU197" s="7"/>
      <c r="EV197" s="7"/>
      <c r="EW197" s="7"/>
      <c r="EX197" s="7"/>
      <c r="EY197" s="7"/>
      <c r="EZ197" s="7"/>
      <c r="FA197" s="7"/>
      <c r="FB197" s="7"/>
      <c r="FC197" s="7"/>
      <c r="FD197" s="7"/>
      <c r="FE197" s="7"/>
      <c r="FF197" s="7"/>
      <c r="FG197" s="7"/>
      <c r="FH197" s="7"/>
      <c r="FI197" s="7"/>
      <c r="FJ197" s="7"/>
      <c r="FK197" s="7"/>
      <c r="FL197" s="7"/>
      <c r="FM197" s="7"/>
      <c r="FN197" s="7"/>
      <c r="FO197" s="7"/>
      <c r="FP197" s="7"/>
      <c r="FQ197" s="7"/>
      <c r="FR197" s="7"/>
      <c r="FS197" s="7"/>
      <c r="FT197" s="7"/>
      <c r="FU197" s="7"/>
      <c r="FV197" s="7"/>
      <c r="FW197" s="7"/>
      <c r="FX197" s="7"/>
      <c r="FY197" s="7"/>
      <c r="FZ197" s="7"/>
      <c r="GA197" s="7"/>
      <c r="GB197" s="7"/>
      <c r="GC197" s="7"/>
      <c r="GD197" s="7"/>
      <c r="GE197" s="7"/>
      <c r="GF197" s="7"/>
      <c r="GG197" s="7"/>
      <c r="GH197" s="7"/>
      <c r="GI197" s="7"/>
      <c r="GJ197" s="7"/>
      <c r="GK197" s="7"/>
      <c r="GL197" s="7"/>
      <c r="GM197" s="7"/>
      <c r="GN197" s="7"/>
      <c r="GO197" s="7"/>
      <c r="GP197" s="7"/>
      <c r="GQ197" s="7"/>
      <c r="GR197" s="7"/>
      <c r="GS197" s="7"/>
      <c r="GT197" s="7"/>
      <c r="GU197" s="7"/>
      <c r="GV197" s="7"/>
      <c r="GW197" s="7"/>
      <c r="GX197" s="7"/>
      <c r="GY197" s="7"/>
      <c r="GZ197" s="7"/>
      <c r="HA197" s="7"/>
      <c r="HB197" s="7"/>
      <c r="HC197" s="7"/>
      <c r="HD197" s="7"/>
      <c r="HE197" s="7"/>
      <c r="HF197" s="7"/>
      <c r="HG197" s="7"/>
      <c r="HH197" s="7"/>
      <c r="HI197" s="7"/>
      <c r="HJ197" s="7"/>
      <c r="HK197" s="7"/>
      <c r="HL197" s="7"/>
      <c r="HM197" s="7"/>
      <c r="HN197" s="7"/>
      <c r="HO197" s="7"/>
      <c r="HP197" s="7"/>
      <c r="HQ197" s="7"/>
      <c r="HR197" s="7"/>
      <c r="HS197" s="7"/>
      <c r="HT197" s="7"/>
      <c r="HU197" s="7"/>
      <c r="HV197" s="7"/>
      <c r="HW197" s="7"/>
      <c r="HX197" s="7"/>
      <c r="HY197" s="7"/>
      <c r="HZ197" s="7"/>
      <c r="IA197" s="7"/>
      <c r="IB197" s="7"/>
      <c r="IC197" s="7"/>
      <c r="ID197" s="7"/>
      <c r="IE197" s="7"/>
      <c r="IF197" s="7"/>
      <c r="IG197" s="7"/>
      <c r="IH197" s="7"/>
      <c r="II197" s="7"/>
      <c r="IJ197" s="7"/>
      <c r="IK197" s="7"/>
      <c r="IL197" s="7"/>
      <c r="IM197" s="7"/>
      <c r="IN197" s="7"/>
      <c r="IO197" s="7"/>
    </row>
    <row r="198" spans="1:249" ht="31.5">
      <c r="A198" s="32" t="s">
        <v>184</v>
      </c>
      <c r="B198" s="27">
        <f t="shared" si="20"/>
        <v>0</v>
      </c>
      <c r="C198" s="27">
        <f t="shared" si="20"/>
        <v>3490</v>
      </c>
      <c r="D198" s="27">
        <f t="shared" si="20"/>
        <v>3490</v>
      </c>
      <c r="E198" s="27">
        <v>0</v>
      </c>
      <c r="F198" s="27">
        <v>0</v>
      </c>
      <c r="G198" s="27">
        <f t="shared" si="21"/>
        <v>0</v>
      </c>
      <c r="H198" s="27">
        <v>0</v>
      </c>
      <c r="I198" s="27">
        <v>0</v>
      </c>
      <c r="J198" s="27">
        <f t="shared" si="22"/>
        <v>0</v>
      </c>
      <c r="K198" s="27">
        <v>0</v>
      </c>
      <c r="L198" s="27">
        <v>0</v>
      </c>
      <c r="M198" s="27">
        <f t="shared" si="23"/>
        <v>0</v>
      </c>
      <c r="N198" s="27"/>
      <c r="O198" s="27"/>
      <c r="P198" s="27">
        <f t="shared" si="24"/>
        <v>0</v>
      </c>
      <c r="Q198" s="27">
        <v>0</v>
      </c>
      <c r="R198" s="27">
        <v>3490</v>
      </c>
      <c r="S198" s="27">
        <f t="shared" si="25"/>
        <v>3490</v>
      </c>
      <c r="T198" s="27">
        <v>0</v>
      </c>
      <c r="U198" s="27">
        <v>0</v>
      </c>
      <c r="V198" s="27">
        <f t="shared" si="26"/>
        <v>0</v>
      </c>
      <c r="W198" s="27">
        <v>0</v>
      </c>
      <c r="X198" s="27">
        <v>0</v>
      </c>
      <c r="Y198" s="27">
        <f t="shared" si="27"/>
        <v>0</v>
      </c>
      <c r="Z198" s="27">
        <v>0</v>
      </c>
      <c r="AA198" s="27">
        <v>0</v>
      </c>
      <c r="AB198" s="27">
        <f t="shared" si="28"/>
        <v>0</v>
      </c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7"/>
      <c r="FH198" s="7"/>
      <c r="FI198" s="7"/>
      <c r="FJ198" s="7"/>
      <c r="FK198" s="7"/>
      <c r="FL198" s="7"/>
      <c r="FM198" s="7"/>
      <c r="FN198" s="7"/>
      <c r="FO198" s="7"/>
      <c r="FP198" s="7"/>
      <c r="FQ198" s="7"/>
      <c r="FR198" s="7"/>
      <c r="FS198" s="7"/>
      <c r="FT198" s="7"/>
      <c r="FU198" s="7"/>
      <c r="FV198" s="7"/>
      <c r="FW198" s="7"/>
      <c r="FX198" s="7"/>
      <c r="FY198" s="7"/>
      <c r="FZ198" s="7"/>
      <c r="GA198" s="7"/>
      <c r="GB198" s="7"/>
      <c r="GC198" s="7"/>
      <c r="GD198" s="7"/>
      <c r="GE198" s="7"/>
      <c r="GF198" s="7"/>
      <c r="GG198" s="7"/>
      <c r="GH198" s="7"/>
      <c r="GI198" s="7"/>
      <c r="GJ198" s="7"/>
      <c r="GK198" s="7"/>
      <c r="GL198" s="7"/>
      <c r="GM198" s="7"/>
      <c r="GN198" s="7"/>
      <c r="GO198" s="7"/>
      <c r="GP198" s="7"/>
      <c r="GQ198" s="7"/>
      <c r="GR198" s="7"/>
      <c r="GS198" s="7"/>
      <c r="GT198" s="7"/>
      <c r="GU198" s="7"/>
      <c r="GV198" s="7"/>
      <c r="GW198" s="7"/>
      <c r="GX198" s="7"/>
      <c r="GY198" s="7"/>
      <c r="GZ198" s="7"/>
      <c r="HA198" s="7"/>
      <c r="HB198" s="7"/>
      <c r="HC198" s="7"/>
      <c r="HD198" s="7"/>
      <c r="HE198" s="7"/>
      <c r="HF198" s="7"/>
      <c r="HG198" s="7"/>
      <c r="HH198" s="7"/>
      <c r="HI198" s="7"/>
      <c r="HJ198" s="7"/>
      <c r="HK198" s="7"/>
      <c r="HL198" s="7"/>
      <c r="HM198" s="7"/>
      <c r="HN198" s="7"/>
      <c r="HO198" s="7"/>
      <c r="HP198" s="7"/>
      <c r="HQ198" s="7"/>
      <c r="HR198" s="7"/>
      <c r="HS198" s="7"/>
      <c r="HT198" s="7"/>
      <c r="HU198" s="7"/>
      <c r="HV198" s="7"/>
      <c r="HW198" s="7"/>
      <c r="HX198" s="7"/>
      <c r="HY198" s="7"/>
      <c r="HZ198" s="7"/>
      <c r="IA198" s="7"/>
      <c r="IB198" s="7"/>
      <c r="IC198" s="7"/>
      <c r="ID198" s="7"/>
      <c r="IE198" s="7"/>
      <c r="IF198" s="7"/>
      <c r="IG198" s="7"/>
      <c r="IH198" s="7"/>
      <c r="II198" s="7"/>
      <c r="IJ198" s="7"/>
      <c r="IK198" s="7"/>
      <c r="IL198" s="7"/>
      <c r="IM198" s="7"/>
      <c r="IN198" s="7"/>
      <c r="IO198" s="7"/>
    </row>
    <row r="199" spans="1:249" ht="31.5">
      <c r="A199" s="32" t="s">
        <v>185</v>
      </c>
      <c r="B199" s="27">
        <f t="shared" si="20"/>
        <v>3523</v>
      </c>
      <c r="C199" s="27">
        <f t="shared" si="20"/>
        <v>3523</v>
      </c>
      <c r="D199" s="27">
        <f t="shared" si="20"/>
        <v>0</v>
      </c>
      <c r="E199" s="27">
        <v>0</v>
      </c>
      <c r="F199" s="27">
        <v>0</v>
      </c>
      <c r="G199" s="27">
        <f t="shared" si="21"/>
        <v>0</v>
      </c>
      <c r="H199" s="27">
        <v>0</v>
      </c>
      <c r="I199" s="27">
        <v>0</v>
      </c>
      <c r="J199" s="27">
        <f t="shared" si="22"/>
        <v>0</v>
      </c>
      <c r="K199" s="27">
        <v>0</v>
      </c>
      <c r="L199" s="27">
        <v>0</v>
      </c>
      <c r="M199" s="27">
        <f t="shared" si="23"/>
        <v>0</v>
      </c>
      <c r="N199" s="27"/>
      <c r="O199" s="27"/>
      <c r="P199" s="27">
        <f t="shared" si="24"/>
        <v>0</v>
      </c>
      <c r="Q199" s="27">
        <v>3523</v>
      </c>
      <c r="R199" s="27">
        <v>3523</v>
      </c>
      <c r="S199" s="27">
        <f t="shared" si="25"/>
        <v>0</v>
      </c>
      <c r="T199" s="27">
        <v>0</v>
      </c>
      <c r="U199" s="27">
        <v>0</v>
      </c>
      <c r="V199" s="27">
        <f t="shared" si="26"/>
        <v>0</v>
      </c>
      <c r="W199" s="27">
        <v>0</v>
      </c>
      <c r="X199" s="27">
        <v>0</v>
      </c>
      <c r="Y199" s="27">
        <f t="shared" si="27"/>
        <v>0</v>
      </c>
      <c r="Z199" s="27">
        <v>0</v>
      </c>
      <c r="AA199" s="27">
        <v>0</v>
      </c>
      <c r="AB199" s="27">
        <f t="shared" si="28"/>
        <v>0</v>
      </c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  <c r="ER199" s="7"/>
      <c r="ES199" s="7"/>
      <c r="ET199" s="7"/>
      <c r="EU199" s="7"/>
      <c r="EV199" s="7"/>
      <c r="EW199" s="7"/>
      <c r="EX199" s="7"/>
      <c r="EY199" s="7"/>
      <c r="EZ199" s="7"/>
      <c r="FA199" s="7"/>
      <c r="FB199" s="7"/>
      <c r="FC199" s="7"/>
      <c r="FD199" s="7"/>
      <c r="FE199" s="7"/>
      <c r="FF199" s="7"/>
      <c r="FG199" s="7"/>
      <c r="FH199" s="7"/>
      <c r="FI199" s="7"/>
      <c r="FJ199" s="7"/>
      <c r="FK199" s="7"/>
      <c r="FL199" s="7"/>
      <c r="FM199" s="7"/>
      <c r="FN199" s="7"/>
      <c r="FO199" s="7"/>
      <c r="FP199" s="7"/>
      <c r="FQ199" s="7"/>
      <c r="FR199" s="7"/>
      <c r="FS199" s="7"/>
      <c r="FT199" s="7"/>
      <c r="FU199" s="7"/>
      <c r="FV199" s="7"/>
      <c r="FW199" s="7"/>
      <c r="FX199" s="7"/>
      <c r="FY199" s="7"/>
      <c r="FZ199" s="7"/>
      <c r="GA199" s="7"/>
      <c r="GB199" s="7"/>
      <c r="GC199" s="7"/>
      <c r="GD199" s="7"/>
      <c r="GE199" s="7"/>
      <c r="GF199" s="7"/>
      <c r="GG199" s="7"/>
      <c r="GH199" s="7"/>
      <c r="GI199" s="7"/>
      <c r="GJ199" s="7"/>
      <c r="GK199" s="7"/>
      <c r="GL199" s="7"/>
      <c r="GM199" s="7"/>
      <c r="GN199" s="7"/>
      <c r="GO199" s="7"/>
      <c r="GP199" s="7"/>
      <c r="GQ199" s="7"/>
      <c r="GR199" s="7"/>
      <c r="GS199" s="7"/>
      <c r="GT199" s="7"/>
      <c r="GU199" s="7"/>
      <c r="GV199" s="7"/>
      <c r="GW199" s="7"/>
      <c r="GX199" s="7"/>
      <c r="GY199" s="7"/>
      <c r="GZ199" s="7"/>
      <c r="HA199" s="7"/>
      <c r="HB199" s="7"/>
      <c r="HC199" s="7"/>
      <c r="HD199" s="7"/>
      <c r="HE199" s="7"/>
      <c r="HF199" s="7"/>
      <c r="HG199" s="7"/>
      <c r="HH199" s="7"/>
      <c r="HI199" s="7"/>
      <c r="HJ199" s="7"/>
      <c r="HK199" s="7"/>
      <c r="HL199" s="7"/>
      <c r="HM199" s="7"/>
      <c r="HN199" s="7"/>
      <c r="HO199" s="7"/>
      <c r="HP199" s="7"/>
      <c r="HQ199" s="7"/>
      <c r="HR199" s="7"/>
      <c r="HS199" s="7"/>
      <c r="HT199" s="7"/>
      <c r="HU199" s="7"/>
      <c r="HV199" s="7"/>
      <c r="HW199" s="7"/>
      <c r="HX199" s="7"/>
      <c r="HY199" s="7"/>
      <c r="HZ199" s="7"/>
      <c r="IA199" s="7"/>
      <c r="IB199" s="7"/>
      <c r="IC199" s="7"/>
      <c r="ID199" s="7"/>
      <c r="IE199" s="7"/>
      <c r="IF199" s="7"/>
      <c r="IG199" s="7"/>
      <c r="IH199" s="7"/>
      <c r="II199" s="7"/>
      <c r="IJ199" s="7"/>
      <c r="IK199" s="7"/>
      <c r="IL199" s="7"/>
      <c r="IM199" s="7"/>
      <c r="IN199" s="7"/>
      <c r="IO199" s="7"/>
    </row>
    <row r="200" spans="1:249" ht="31.5">
      <c r="A200" s="23" t="s">
        <v>120</v>
      </c>
      <c r="B200" s="24">
        <f t="shared" si="20"/>
        <v>372782</v>
      </c>
      <c r="C200" s="24">
        <f t="shared" si="20"/>
        <v>372782</v>
      </c>
      <c r="D200" s="24">
        <f t="shared" si="20"/>
        <v>0</v>
      </c>
      <c r="E200" s="24">
        <f>SUM(E201:E209)</f>
        <v>0</v>
      </c>
      <c r="F200" s="24">
        <f>SUM(F201:F209)</f>
        <v>0</v>
      </c>
      <c r="G200" s="24">
        <f t="shared" si="21"/>
        <v>0</v>
      </c>
      <c r="H200" s="24">
        <f>SUM(H201:H209)</f>
        <v>0</v>
      </c>
      <c r="I200" s="24">
        <f>SUM(I201:I209)</f>
        <v>0</v>
      </c>
      <c r="J200" s="24">
        <f t="shared" si="22"/>
        <v>0</v>
      </c>
      <c r="K200" s="24">
        <f>SUM(K201:K209)</f>
        <v>29772</v>
      </c>
      <c r="L200" s="24">
        <f>SUM(L201:L209)</f>
        <v>29772</v>
      </c>
      <c r="M200" s="24">
        <f t="shared" si="23"/>
        <v>0</v>
      </c>
      <c r="N200" s="24">
        <f>SUM(N201:N209)</f>
        <v>0</v>
      </c>
      <c r="O200" s="24">
        <f>SUM(O201:O209)</f>
        <v>0</v>
      </c>
      <c r="P200" s="24">
        <f t="shared" si="24"/>
        <v>0</v>
      </c>
      <c r="Q200" s="24">
        <f>SUM(Q201:Q209)</f>
        <v>343010</v>
      </c>
      <c r="R200" s="24">
        <f>SUM(R201:R209)</f>
        <v>343010</v>
      </c>
      <c r="S200" s="24">
        <f t="shared" si="25"/>
        <v>0</v>
      </c>
      <c r="T200" s="24">
        <f>SUM(T201:T209)</f>
        <v>0</v>
      </c>
      <c r="U200" s="24">
        <f>SUM(U201:U209)</f>
        <v>0</v>
      </c>
      <c r="V200" s="24">
        <f t="shared" si="26"/>
        <v>0</v>
      </c>
      <c r="W200" s="24">
        <f>SUM(W201:W209)</f>
        <v>0</v>
      </c>
      <c r="X200" s="24">
        <f>SUM(X201:X209)</f>
        <v>0</v>
      </c>
      <c r="Y200" s="24">
        <f t="shared" si="27"/>
        <v>0</v>
      </c>
      <c r="Z200" s="24">
        <f>SUM(Z201:Z209)</f>
        <v>0</v>
      </c>
      <c r="AA200" s="24">
        <f>SUM(AA201:AA209)</f>
        <v>0</v>
      </c>
      <c r="AB200" s="24">
        <f t="shared" si="28"/>
        <v>0</v>
      </c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  <c r="ER200" s="7"/>
      <c r="ES200" s="7"/>
      <c r="ET200" s="7"/>
      <c r="EU200" s="7"/>
      <c r="EV200" s="7"/>
      <c r="EW200" s="7"/>
      <c r="EX200" s="7"/>
      <c r="EY200" s="7"/>
      <c r="EZ200" s="7"/>
      <c r="FA200" s="7"/>
      <c r="FB200" s="7"/>
      <c r="FC200" s="7"/>
      <c r="FD200" s="7"/>
      <c r="FE200" s="7"/>
      <c r="FF200" s="7"/>
      <c r="FG200" s="7"/>
      <c r="FH200" s="7"/>
      <c r="FI200" s="7"/>
      <c r="FJ200" s="7"/>
      <c r="FK200" s="7"/>
      <c r="FL200" s="7"/>
      <c r="FM200" s="7"/>
      <c r="FN200" s="7"/>
      <c r="FO200" s="7"/>
      <c r="FP200" s="7"/>
      <c r="FQ200" s="7"/>
      <c r="FR200" s="7"/>
      <c r="FS200" s="7"/>
      <c r="FT200" s="7"/>
      <c r="FU200" s="7"/>
      <c r="FV200" s="7"/>
      <c r="FW200" s="7"/>
      <c r="FX200" s="7"/>
      <c r="FY200" s="7"/>
      <c r="FZ200" s="7"/>
      <c r="GA200" s="7"/>
      <c r="GB200" s="7"/>
      <c r="GC200" s="7"/>
      <c r="GD200" s="7"/>
      <c r="GE200" s="7"/>
      <c r="GF200" s="7"/>
      <c r="GG200" s="7"/>
      <c r="GH200" s="7"/>
      <c r="GI200" s="7"/>
      <c r="GJ200" s="7"/>
      <c r="GK200" s="7"/>
      <c r="GL200" s="7"/>
      <c r="GM200" s="7"/>
      <c r="GN200" s="7"/>
      <c r="GO200" s="7"/>
      <c r="GP200" s="7"/>
      <c r="GQ200" s="7"/>
      <c r="GR200" s="7"/>
      <c r="GS200" s="7"/>
      <c r="GT200" s="7"/>
      <c r="GU200" s="7"/>
      <c r="GV200" s="7"/>
      <c r="GW200" s="7"/>
      <c r="GX200" s="7"/>
      <c r="GY200" s="7"/>
      <c r="GZ200" s="7"/>
      <c r="HA200" s="7"/>
      <c r="HB200" s="7"/>
      <c r="HC200" s="7"/>
      <c r="HD200" s="7"/>
      <c r="HE200" s="7"/>
      <c r="HF200" s="7"/>
      <c r="HG200" s="7"/>
      <c r="HH200" s="7"/>
      <c r="HI200" s="7"/>
      <c r="HJ200" s="7"/>
      <c r="HK200" s="7"/>
      <c r="HL200" s="7"/>
      <c r="HM200" s="7"/>
      <c r="HN200" s="7"/>
      <c r="HO200" s="7"/>
      <c r="HP200" s="7"/>
      <c r="HQ200" s="7"/>
      <c r="HR200" s="7"/>
      <c r="HS200" s="7"/>
      <c r="HT200" s="7"/>
      <c r="HU200" s="7"/>
      <c r="HV200" s="7"/>
      <c r="HW200" s="7"/>
      <c r="HX200" s="7"/>
      <c r="HY200" s="7"/>
      <c r="HZ200" s="7"/>
      <c r="IA200" s="7"/>
      <c r="IB200" s="7"/>
      <c r="IC200" s="7"/>
      <c r="ID200" s="7"/>
      <c r="IE200" s="7"/>
      <c r="IF200" s="7"/>
      <c r="IG200" s="7"/>
      <c r="IH200" s="7"/>
      <c r="II200" s="7"/>
      <c r="IJ200" s="7"/>
      <c r="IK200" s="7"/>
      <c r="IL200" s="7"/>
      <c r="IM200" s="7"/>
      <c r="IN200" s="7"/>
      <c r="IO200" s="7"/>
    </row>
    <row r="201" spans="1:249" ht="31.5">
      <c r="A201" s="32" t="s">
        <v>186</v>
      </c>
      <c r="B201" s="35">
        <f t="shared" si="20"/>
        <v>3145</v>
      </c>
      <c r="C201" s="35">
        <f t="shared" si="20"/>
        <v>3145</v>
      </c>
      <c r="D201" s="35">
        <f t="shared" si="20"/>
        <v>0</v>
      </c>
      <c r="E201" s="35">
        <v>0</v>
      </c>
      <c r="F201" s="35">
        <v>0</v>
      </c>
      <c r="G201" s="35">
        <f t="shared" si="21"/>
        <v>0</v>
      </c>
      <c r="H201" s="35">
        <v>0</v>
      </c>
      <c r="I201" s="35">
        <v>0</v>
      </c>
      <c r="J201" s="35">
        <f t="shared" si="22"/>
        <v>0</v>
      </c>
      <c r="K201" s="35">
        <v>0</v>
      </c>
      <c r="L201" s="35">
        <v>0</v>
      </c>
      <c r="M201" s="35">
        <f t="shared" si="23"/>
        <v>0</v>
      </c>
      <c r="N201" s="35">
        <v>0</v>
      </c>
      <c r="O201" s="35">
        <v>0</v>
      </c>
      <c r="P201" s="35">
        <f t="shared" si="24"/>
        <v>0</v>
      </c>
      <c r="Q201" s="35">
        <v>3145</v>
      </c>
      <c r="R201" s="35">
        <v>3145</v>
      </c>
      <c r="S201" s="35">
        <f t="shared" si="25"/>
        <v>0</v>
      </c>
      <c r="T201" s="35">
        <v>0</v>
      </c>
      <c r="U201" s="35">
        <v>0</v>
      </c>
      <c r="V201" s="35">
        <f t="shared" si="26"/>
        <v>0</v>
      </c>
      <c r="W201" s="35">
        <v>0</v>
      </c>
      <c r="X201" s="35">
        <v>0</v>
      </c>
      <c r="Y201" s="35">
        <f t="shared" si="27"/>
        <v>0</v>
      </c>
      <c r="Z201" s="35">
        <v>0</v>
      </c>
      <c r="AA201" s="35">
        <v>0</v>
      </c>
      <c r="AB201" s="35">
        <f t="shared" si="28"/>
        <v>0</v>
      </c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7"/>
      <c r="EO201" s="7"/>
      <c r="EP201" s="7"/>
      <c r="EQ201" s="7"/>
      <c r="ER201" s="7"/>
      <c r="ES201" s="7"/>
      <c r="ET201" s="7"/>
      <c r="EU201" s="7"/>
      <c r="EV201" s="7"/>
      <c r="EW201" s="7"/>
      <c r="EX201" s="7"/>
      <c r="EY201" s="7"/>
      <c r="EZ201" s="7"/>
      <c r="FA201" s="7"/>
      <c r="FB201" s="7"/>
      <c r="FC201" s="7"/>
      <c r="FD201" s="7"/>
      <c r="FE201" s="7"/>
      <c r="FF201" s="7"/>
      <c r="FG201" s="7"/>
      <c r="FH201" s="7"/>
      <c r="FI201" s="7"/>
      <c r="FJ201" s="7"/>
      <c r="FK201" s="7"/>
      <c r="FL201" s="7"/>
      <c r="FM201" s="7"/>
      <c r="FN201" s="7"/>
      <c r="FO201" s="7"/>
      <c r="FP201" s="7"/>
      <c r="FQ201" s="7"/>
      <c r="FR201" s="7"/>
      <c r="FS201" s="7"/>
      <c r="FT201" s="7"/>
      <c r="FU201" s="7"/>
      <c r="FV201" s="7"/>
      <c r="FW201" s="7"/>
      <c r="FX201" s="7"/>
      <c r="FY201" s="7"/>
      <c r="FZ201" s="7"/>
      <c r="GA201" s="22"/>
      <c r="GB201" s="22"/>
      <c r="GC201" s="22"/>
      <c r="GD201" s="22"/>
      <c r="GE201" s="22"/>
      <c r="GF201" s="22"/>
      <c r="GG201" s="22"/>
      <c r="GH201" s="22"/>
      <c r="GI201" s="22"/>
      <c r="GJ201" s="22"/>
      <c r="GK201" s="22"/>
      <c r="GL201" s="22"/>
      <c r="GM201" s="22"/>
      <c r="GN201" s="22"/>
      <c r="GO201" s="22"/>
      <c r="GP201" s="22"/>
      <c r="GQ201" s="22"/>
      <c r="GR201" s="22"/>
      <c r="GS201" s="22"/>
      <c r="GT201" s="22"/>
      <c r="GU201" s="22"/>
      <c r="GV201" s="22"/>
      <c r="GW201" s="22"/>
      <c r="GX201" s="22"/>
      <c r="GY201" s="22"/>
      <c r="GZ201" s="22"/>
      <c r="HA201" s="22"/>
      <c r="HB201" s="22"/>
      <c r="HC201" s="22"/>
      <c r="HD201" s="22"/>
      <c r="HE201" s="22"/>
      <c r="HF201" s="22"/>
      <c r="HG201" s="22"/>
      <c r="HH201" s="22"/>
      <c r="HI201" s="22"/>
      <c r="HJ201" s="22"/>
      <c r="HK201" s="22"/>
      <c r="HL201" s="22"/>
      <c r="HM201" s="22"/>
      <c r="HN201" s="22"/>
      <c r="HO201" s="22"/>
      <c r="HP201" s="22"/>
      <c r="HQ201" s="22"/>
      <c r="HR201" s="22"/>
      <c r="HS201" s="22"/>
      <c r="HT201" s="22"/>
      <c r="HU201" s="22"/>
      <c r="HV201" s="22"/>
      <c r="HW201" s="22"/>
      <c r="HX201" s="22"/>
      <c r="HY201" s="22"/>
      <c r="HZ201" s="22"/>
      <c r="IA201" s="22"/>
      <c r="IB201" s="22"/>
      <c r="IC201" s="22"/>
      <c r="ID201" s="22"/>
      <c r="IE201" s="22"/>
      <c r="IF201" s="22"/>
      <c r="IG201" s="22"/>
      <c r="IH201" s="22"/>
      <c r="II201" s="22"/>
      <c r="IJ201" s="22"/>
      <c r="IK201" s="22"/>
      <c r="IL201" s="22"/>
      <c r="IM201" s="22"/>
      <c r="IN201" s="22"/>
      <c r="IO201" s="22"/>
    </row>
    <row r="202" spans="1:249" ht="31.5">
      <c r="A202" s="31" t="s">
        <v>187</v>
      </c>
      <c r="B202" s="30">
        <f t="shared" si="20"/>
        <v>9114</v>
      </c>
      <c r="C202" s="30">
        <f t="shared" si="20"/>
        <v>9114</v>
      </c>
      <c r="D202" s="30">
        <f t="shared" si="20"/>
        <v>0</v>
      </c>
      <c r="E202" s="30">
        <v>0</v>
      </c>
      <c r="F202" s="30">
        <v>0</v>
      </c>
      <c r="G202" s="30">
        <f t="shared" si="21"/>
        <v>0</v>
      </c>
      <c r="H202" s="30">
        <v>0</v>
      </c>
      <c r="I202" s="30">
        <v>0</v>
      </c>
      <c r="J202" s="30">
        <f t="shared" si="22"/>
        <v>0</v>
      </c>
      <c r="K202" s="30">
        <v>9114</v>
      </c>
      <c r="L202" s="30">
        <v>9114</v>
      </c>
      <c r="M202" s="30">
        <f t="shared" si="23"/>
        <v>0</v>
      </c>
      <c r="N202" s="30">
        <v>0</v>
      </c>
      <c r="O202" s="30">
        <v>0</v>
      </c>
      <c r="P202" s="30">
        <f t="shared" si="24"/>
        <v>0</v>
      </c>
      <c r="Q202" s="30"/>
      <c r="R202" s="30"/>
      <c r="S202" s="30">
        <f t="shared" si="25"/>
        <v>0</v>
      </c>
      <c r="T202" s="30">
        <v>0</v>
      </c>
      <c r="U202" s="30">
        <v>0</v>
      </c>
      <c r="V202" s="30">
        <f t="shared" si="26"/>
        <v>0</v>
      </c>
      <c r="W202" s="30">
        <v>0</v>
      </c>
      <c r="X202" s="30">
        <v>0</v>
      </c>
      <c r="Y202" s="30">
        <f t="shared" si="27"/>
        <v>0</v>
      </c>
      <c r="Z202" s="30">
        <v>0</v>
      </c>
      <c r="AA202" s="30">
        <v>0</v>
      </c>
      <c r="AB202" s="30">
        <f t="shared" si="28"/>
        <v>0</v>
      </c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  <c r="FF202" s="7"/>
      <c r="FG202" s="7"/>
      <c r="FH202" s="7"/>
      <c r="FI202" s="7"/>
      <c r="FJ202" s="7"/>
      <c r="FK202" s="7"/>
      <c r="FL202" s="7"/>
      <c r="FM202" s="7"/>
      <c r="FN202" s="7"/>
      <c r="FO202" s="7"/>
      <c r="FP202" s="7"/>
      <c r="FQ202" s="7"/>
      <c r="FR202" s="7"/>
      <c r="FS202" s="7"/>
      <c r="FT202" s="7"/>
      <c r="FU202" s="7"/>
      <c r="FV202" s="7"/>
      <c r="FW202" s="7"/>
      <c r="FX202" s="7"/>
      <c r="FY202" s="7"/>
      <c r="FZ202" s="7"/>
      <c r="GA202" s="7"/>
      <c r="GB202" s="7"/>
      <c r="GC202" s="7"/>
      <c r="GD202" s="7"/>
      <c r="GE202" s="7"/>
      <c r="GF202" s="7"/>
      <c r="GG202" s="7"/>
      <c r="GH202" s="7"/>
      <c r="GI202" s="7"/>
      <c r="GJ202" s="7"/>
      <c r="GK202" s="7"/>
      <c r="GL202" s="7"/>
      <c r="GM202" s="7"/>
      <c r="GN202" s="7"/>
      <c r="GO202" s="7"/>
      <c r="GP202" s="7"/>
      <c r="GQ202" s="7"/>
      <c r="GR202" s="7"/>
      <c r="GS202" s="7"/>
      <c r="GT202" s="7"/>
      <c r="GU202" s="7"/>
      <c r="GV202" s="7"/>
      <c r="GW202" s="7"/>
      <c r="GX202" s="7"/>
      <c r="GY202" s="7"/>
      <c r="GZ202" s="7"/>
      <c r="HA202" s="7"/>
      <c r="HB202" s="7"/>
      <c r="HC202" s="7"/>
      <c r="HD202" s="7"/>
      <c r="HE202" s="7"/>
      <c r="HF202" s="7"/>
      <c r="HG202" s="7"/>
      <c r="HH202" s="7"/>
      <c r="HI202" s="7"/>
      <c r="HJ202" s="7"/>
      <c r="HK202" s="7"/>
      <c r="HL202" s="7"/>
      <c r="HM202" s="7"/>
      <c r="HN202" s="7"/>
      <c r="HO202" s="7"/>
      <c r="HP202" s="7"/>
      <c r="HQ202" s="7"/>
      <c r="HR202" s="7"/>
      <c r="HS202" s="7"/>
      <c r="HT202" s="7"/>
      <c r="HU202" s="7"/>
      <c r="HV202" s="7"/>
      <c r="HW202" s="7"/>
      <c r="HX202" s="7"/>
      <c r="HY202" s="7"/>
      <c r="HZ202" s="7"/>
      <c r="IA202" s="7"/>
      <c r="IB202" s="7"/>
      <c r="IC202" s="7"/>
      <c r="ID202" s="7"/>
      <c r="IE202" s="7"/>
      <c r="IF202" s="7"/>
      <c r="IG202" s="7"/>
      <c r="IH202" s="7"/>
      <c r="II202" s="7"/>
      <c r="IJ202" s="7"/>
      <c r="IK202" s="7"/>
      <c r="IL202" s="7"/>
      <c r="IM202" s="7"/>
      <c r="IN202" s="7"/>
      <c r="IO202" s="7"/>
    </row>
    <row r="203" spans="1:249" ht="47.25">
      <c r="A203" s="31" t="s">
        <v>188</v>
      </c>
      <c r="B203" s="30">
        <f t="shared" si="20"/>
        <v>11851</v>
      </c>
      <c r="C203" s="30">
        <f t="shared" si="20"/>
        <v>11851</v>
      </c>
      <c r="D203" s="30">
        <f t="shared" si="20"/>
        <v>0</v>
      </c>
      <c r="E203" s="30">
        <v>0</v>
      </c>
      <c r="F203" s="30">
        <v>0</v>
      </c>
      <c r="G203" s="30">
        <f t="shared" si="21"/>
        <v>0</v>
      </c>
      <c r="H203" s="30">
        <v>0</v>
      </c>
      <c r="I203" s="30">
        <v>0</v>
      </c>
      <c r="J203" s="30">
        <f t="shared" si="22"/>
        <v>0</v>
      </c>
      <c r="K203" s="30">
        <v>11851</v>
      </c>
      <c r="L203" s="30">
        <v>11851</v>
      </c>
      <c r="M203" s="30">
        <f t="shared" si="23"/>
        <v>0</v>
      </c>
      <c r="N203" s="30">
        <v>0</v>
      </c>
      <c r="O203" s="30">
        <v>0</v>
      </c>
      <c r="P203" s="30">
        <f t="shared" si="24"/>
        <v>0</v>
      </c>
      <c r="Q203" s="30"/>
      <c r="R203" s="30"/>
      <c r="S203" s="30">
        <f t="shared" si="25"/>
        <v>0</v>
      </c>
      <c r="T203" s="30">
        <v>0</v>
      </c>
      <c r="U203" s="30">
        <v>0</v>
      </c>
      <c r="V203" s="30">
        <f t="shared" si="26"/>
        <v>0</v>
      </c>
      <c r="W203" s="30">
        <v>0</v>
      </c>
      <c r="X203" s="30">
        <v>0</v>
      </c>
      <c r="Y203" s="30">
        <f t="shared" si="27"/>
        <v>0</v>
      </c>
      <c r="Z203" s="30">
        <v>0</v>
      </c>
      <c r="AA203" s="30">
        <v>0</v>
      </c>
      <c r="AB203" s="30">
        <f t="shared" si="28"/>
        <v>0</v>
      </c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  <c r="EX203" s="7"/>
      <c r="EY203" s="7"/>
      <c r="EZ203" s="7"/>
      <c r="FA203" s="7"/>
      <c r="FB203" s="7"/>
      <c r="FC203" s="7"/>
      <c r="FD203" s="7"/>
      <c r="FE203" s="7"/>
      <c r="FF203" s="7"/>
      <c r="FG203" s="7"/>
      <c r="FH203" s="7"/>
      <c r="FI203" s="7"/>
      <c r="FJ203" s="7"/>
      <c r="FK203" s="7"/>
      <c r="FL203" s="7"/>
      <c r="FM203" s="7"/>
      <c r="FN203" s="7"/>
      <c r="FO203" s="7"/>
      <c r="FP203" s="7"/>
      <c r="FQ203" s="7"/>
      <c r="FR203" s="7"/>
      <c r="FS203" s="7"/>
      <c r="FT203" s="7"/>
      <c r="FU203" s="7"/>
      <c r="FV203" s="7"/>
      <c r="FW203" s="7"/>
      <c r="FX203" s="7"/>
      <c r="FY203" s="7"/>
      <c r="FZ203" s="7"/>
      <c r="GA203" s="7"/>
      <c r="GB203" s="7"/>
      <c r="GC203" s="7"/>
      <c r="GD203" s="7"/>
      <c r="GE203" s="7"/>
      <c r="GF203" s="7"/>
      <c r="GG203" s="7"/>
      <c r="GH203" s="7"/>
      <c r="GI203" s="7"/>
      <c r="GJ203" s="7"/>
      <c r="GK203" s="7"/>
      <c r="GL203" s="7"/>
      <c r="GM203" s="7"/>
      <c r="GN203" s="7"/>
      <c r="GO203" s="7"/>
      <c r="GP203" s="7"/>
      <c r="GQ203" s="7"/>
      <c r="GR203" s="7"/>
      <c r="GS203" s="7"/>
      <c r="GT203" s="7"/>
      <c r="GU203" s="7"/>
      <c r="GV203" s="7"/>
      <c r="GW203" s="7"/>
      <c r="GX203" s="7"/>
      <c r="GY203" s="7"/>
      <c r="GZ203" s="7"/>
      <c r="HA203" s="7"/>
      <c r="HB203" s="7"/>
      <c r="HC203" s="7"/>
      <c r="HD203" s="7"/>
      <c r="HE203" s="7"/>
      <c r="HF203" s="7"/>
      <c r="HG203" s="7"/>
      <c r="HH203" s="7"/>
      <c r="HI203" s="7"/>
      <c r="HJ203" s="7"/>
      <c r="HK203" s="7"/>
      <c r="HL203" s="7"/>
      <c r="HM203" s="7"/>
      <c r="HN203" s="7"/>
      <c r="HO203" s="7"/>
      <c r="HP203" s="7"/>
      <c r="HQ203" s="7"/>
      <c r="HR203" s="7"/>
      <c r="HS203" s="7"/>
      <c r="HT203" s="7"/>
      <c r="HU203" s="7"/>
      <c r="HV203" s="7"/>
      <c r="HW203" s="7"/>
      <c r="HX203" s="7"/>
      <c r="HY203" s="7"/>
      <c r="HZ203" s="7"/>
      <c r="IA203" s="7"/>
      <c r="IB203" s="7"/>
      <c r="IC203" s="7"/>
      <c r="ID203" s="7"/>
      <c r="IE203" s="7"/>
      <c r="IF203" s="7"/>
      <c r="IG203" s="7"/>
      <c r="IH203" s="7"/>
      <c r="II203" s="7"/>
      <c r="IJ203" s="7"/>
      <c r="IK203" s="7"/>
      <c r="IL203" s="7"/>
      <c r="IM203" s="7"/>
      <c r="IN203" s="7"/>
      <c r="IO203" s="7"/>
    </row>
    <row r="204" spans="1:249" ht="31.5">
      <c r="A204" s="31" t="s">
        <v>189</v>
      </c>
      <c r="B204" s="30">
        <f t="shared" si="20"/>
        <v>2890</v>
      </c>
      <c r="C204" s="30">
        <f t="shared" si="20"/>
        <v>2890</v>
      </c>
      <c r="D204" s="30">
        <f t="shared" si="20"/>
        <v>0</v>
      </c>
      <c r="E204" s="30">
        <v>0</v>
      </c>
      <c r="F204" s="30">
        <v>0</v>
      </c>
      <c r="G204" s="30">
        <f t="shared" si="21"/>
        <v>0</v>
      </c>
      <c r="H204" s="30">
        <v>0</v>
      </c>
      <c r="I204" s="30">
        <v>0</v>
      </c>
      <c r="J204" s="30">
        <f t="shared" si="22"/>
        <v>0</v>
      </c>
      <c r="K204" s="30">
        <v>2890</v>
      </c>
      <c r="L204" s="30">
        <v>2890</v>
      </c>
      <c r="M204" s="30">
        <f t="shared" si="23"/>
        <v>0</v>
      </c>
      <c r="N204" s="30">
        <v>0</v>
      </c>
      <c r="O204" s="30">
        <v>0</v>
      </c>
      <c r="P204" s="30">
        <f t="shared" si="24"/>
        <v>0</v>
      </c>
      <c r="Q204" s="30"/>
      <c r="R204" s="30"/>
      <c r="S204" s="30">
        <f t="shared" si="25"/>
        <v>0</v>
      </c>
      <c r="T204" s="30">
        <v>0</v>
      </c>
      <c r="U204" s="30">
        <v>0</v>
      </c>
      <c r="V204" s="30">
        <f t="shared" si="26"/>
        <v>0</v>
      </c>
      <c r="W204" s="30">
        <v>0</v>
      </c>
      <c r="X204" s="30">
        <v>0</v>
      </c>
      <c r="Y204" s="30">
        <f t="shared" si="27"/>
        <v>0</v>
      </c>
      <c r="Z204" s="30">
        <v>0</v>
      </c>
      <c r="AA204" s="30">
        <v>0</v>
      </c>
      <c r="AB204" s="30">
        <f t="shared" si="28"/>
        <v>0</v>
      </c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7"/>
      <c r="EO204" s="7"/>
      <c r="EP204" s="7"/>
      <c r="EQ204" s="7"/>
      <c r="ER204" s="7"/>
      <c r="ES204" s="7"/>
      <c r="ET204" s="7"/>
      <c r="EU204" s="7"/>
      <c r="EV204" s="7"/>
      <c r="EW204" s="7"/>
      <c r="EX204" s="7"/>
      <c r="EY204" s="7"/>
      <c r="EZ204" s="7"/>
      <c r="FA204" s="7"/>
      <c r="FB204" s="7"/>
      <c r="FC204" s="7"/>
      <c r="FD204" s="7"/>
      <c r="FE204" s="7"/>
      <c r="FF204" s="7"/>
      <c r="FG204" s="7"/>
      <c r="FH204" s="7"/>
      <c r="FI204" s="7"/>
      <c r="FJ204" s="7"/>
      <c r="FK204" s="7"/>
      <c r="FL204" s="7"/>
      <c r="FM204" s="7"/>
      <c r="FN204" s="7"/>
      <c r="FO204" s="7"/>
      <c r="FP204" s="7"/>
      <c r="FQ204" s="7"/>
      <c r="FR204" s="7"/>
      <c r="FS204" s="7"/>
      <c r="FT204" s="7"/>
      <c r="FU204" s="7"/>
      <c r="FV204" s="7"/>
      <c r="FW204" s="7"/>
      <c r="FX204" s="7"/>
      <c r="FY204" s="7"/>
      <c r="FZ204" s="7"/>
      <c r="GA204" s="7"/>
      <c r="GB204" s="7"/>
      <c r="GC204" s="7"/>
      <c r="GD204" s="7"/>
      <c r="GE204" s="7"/>
      <c r="GF204" s="7"/>
      <c r="GG204" s="7"/>
      <c r="GH204" s="7"/>
      <c r="GI204" s="7"/>
      <c r="GJ204" s="7"/>
      <c r="GK204" s="7"/>
      <c r="GL204" s="7"/>
      <c r="GM204" s="7"/>
      <c r="GN204" s="7"/>
      <c r="GO204" s="7"/>
      <c r="GP204" s="7"/>
      <c r="GQ204" s="7"/>
      <c r="GR204" s="7"/>
      <c r="GS204" s="7"/>
      <c r="GT204" s="7"/>
      <c r="GU204" s="7"/>
      <c r="GV204" s="7"/>
      <c r="GW204" s="7"/>
      <c r="GX204" s="7"/>
      <c r="GY204" s="7"/>
      <c r="GZ204" s="7"/>
      <c r="HA204" s="7"/>
      <c r="HB204" s="7"/>
      <c r="HC204" s="7"/>
      <c r="HD204" s="7"/>
      <c r="HE204" s="7"/>
      <c r="HF204" s="7"/>
      <c r="HG204" s="7"/>
      <c r="HH204" s="7"/>
      <c r="HI204" s="7"/>
      <c r="HJ204" s="7"/>
      <c r="HK204" s="7"/>
      <c r="HL204" s="7"/>
      <c r="HM204" s="7"/>
      <c r="HN204" s="7"/>
      <c r="HO204" s="7"/>
      <c r="HP204" s="7"/>
      <c r="HQ204" s="7"/>
      <c r="HR204" s="7"/>
      <c r="HS204" s="7"/>
      <c r="HT204" s="7"/>
      <c r="HU204" s="7"/>
      <c r="HV204" s="7"/>
      <c r="HW204" s="7"/>
      <c r="HX204" s="7"/>
      <c r="HY204" s="7"/>
      <c r="HZ204" s="7"/>
      <c r="IA204" s="7"/>
      <c r="IB204" s="7"/>
      <c r="IC204" s="7"/>
      <c r="ID204" s="7"/>
      <c r="IE204" s="7"/>
      <c r="IF204" s="7"/>
      <c r="IG204" s="7"/>
      <c r="IH204" s="7"/>
      <c r="II204" s="7"/>
      <c r="IJ204" s="7"/>
      <c r="IK204" s="7"/>
      <c r="IL204" s="7"/>
      <c r="IM204" s="7"/>
      <c r="IN204" s="7"/>
      <c r="IO204" s="7"/>
    </row>
    <row r="205" spans="1:249" ht="31.5">
      <c r="A205" s="31" t="s">
        <v>190</v>
      </c>
      <c r="B205" s="30">
        <f t="shared" si="20"/>
        <v>2195</v>
      </c>
      <c r="C205" s="30">
        <f t="shared" si="20"/>
        <v>2195</v>
      </c>
      <c r="D205" s="30">
        <f t="shared" si="20"/>
        <v>0</v>
      </c>
      <c r="E205" s="30">
        <v>0</v>
      </c>
      <c r="F205" s="30">
        <v>0</v>
      </c>
      <c r="G205" s="30">
        <f t="shared" si="21"/>
        <v>0</v>
      </c>
      <c r="H205" s="30">
        <v>0</v>
      </c>
      <c r="I205" s="30">
        <v>0</v>
      </c>
      <c r="J205" s="30">
        <f t="shared" si="22"/>
        <v>0</v>
      </c>
      <c r="K205" s="30">
        <v>0</v>
      </c>
      <c r="L205" s="30">
        <v>0</v>
      </c>
      <c r="M205" s="30">
        <f t="shared" si="23"/>
        <v>0</v>
      </c>
      <c r="N205" s="30">
        <v>0</v>
      </c>
      <c r="O205" s="30">
        <v>0</v>
      </c>
      <c r="P205" s="30">
        <f t="shared" si="24"/>
        <v>0</v>
      </c>
      <c r="Q205" s="30">
        <v>2195</v>
      </c>
      <c r="R205" s="30">
        <v>2195</v>
      </c>
      <c r="S205" s="30">
        <f t="shared" si="25"/>
        <v>0</v>
      </c>
      <c r="T205" s="30">
        <v>0</v>
      </c>
      <c r="U205" s="30">
        <v>0</v>
      </c>
      <c r="V205" s="30">
        <f t="shared" si="26"/>
        <v>0</v>
      </c>
      <c r="W205" s="30">
        <v>0</v>
      </c>
      <c r="X205" s="30">
        <v>0</v>
      </c>
      <c r="Y205" s="30">
        <f t="shared" si="27"/>
        <v>0</v>
      </c>
      <c r="Z205" s="30">
        <v>0</v>
      </c>
      <c r="AA205" s="30">
        <v>0</v>
      </c>
      <c r="AB205" s="30">
        <f t="shared" si="28"/>
        <v>0</v>
      </c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  <c r="EX205" s="7"/>
      <c r="EY205" s="7"/>
      <c r="EZ205" s="7"/>
      <c r="FA205" s="7"/>
      <c r="FB205" s="7"/>
      <c r="FC205" s="7"/>
      <c r="FD205" s="7"/>
      <c r="FE205" s="7"/>
      <c r="FF205" s="7"/>
      <c r="FG205" s="7"/>
      <c r="FH205" s="7"/>
      <c r="FI205" s="7"/>
      <c r="FJ205" s="7"/>
      <c r="FK205" s="7"/>
      <c r="FL205" s="7"/>
      <c r="FM205" s="7"/>
      <c r="FN205" s="7"/>
      <c r="FO205" s="7"/>
      <c r="FP205" s="7"/>
      <c r="FQ205" s="7"/>
      <c r="FR205" s="7"/>
      <c r="FS205" s="7"/>
      <c r="FT205" s="7"/>
      <c r="FU205" s="7"/>
      <c r="FV205" s="7"/>
      <c r="FW205" s="7"/>
      <c r="FX205" s="7"/>
      <c r="FY205" s="7"/>
      <c r="FZ205" s="7"/>
      <c r="GA205" s="7"/>
      <c r="GB205" s="7"/>
      <c r="GC205" s="7"/>
      <c r="GD205" s="7"/>
      <c r="GE205" s="7"/>
      <c r="GF205" s="7"/>
      <c r="GG205" s="7"/>
      <c r="GH205" s="7"/>
      <c r="GI205" s="7"/>
      <c r="GJ205" s="7"/>
      <c r="GK205" s="7"/>
      <c r="GL205" s="7"/>
      <c r="GM205" s="7"/>
      <c r="GN205" s="7"/>
      <c r="GO205" s="7"/>
      <c r="GP205" s="7"/>
      <c r="GQ205" s="7"/>
      <c r="GR205" s="7"/>
      <c r="GS205" s="7"/>
      <c r="GT205" s="7"/>
      <c r="GU205" s="7"/>
      <c r="GV205" s="7"/>
      <c r="GW205" s="7"/>
      <c r="GX205" s="7"/>
      <c r="GY205" s="7"/>
      <c r="GZ205" s="7"/>
      <c r="HA205" s="7"/>
      <c r="HB205" s="7"/>
      <c r="HC205" s="7"/>
      <c r="HD205" s="7"/>
      <c r="HE205" s="7"/>
      <c r="HF205" s="7"/>
      <c r="HG205" s="7"/>
      <c r="HH205" s="7"/>
      <c r="HI205" s="7"/>
      <c r="HJ205" s="7"/>
      <c r="HK205" s="7"/>
      <c r="HL205" s="7"/>
      <c r="HM205" s="7"/>
      <c r="HN205" s="7"/>
      <c r="HO205" s="7"/>
      <c r="HP205" s="7"/>
      <c r="HQ205" s="7"/>
      <c r="HR205" s="7"/>
      <c r="HS205" s="7"/>
      <c r="HT205" s="7"/>
      <c r="HU205" s="7"/>
      <c r="HV205" s="7"/>
      <c r="HW205" s="7"/>
      <c r="HX205" s="7"/>
      <c r="HY205" s="7"/>
      <c r="HZ205" s="7"/>
      <c r="IA205" s="7"/>
      <c r="IB205" s="7"/>
      <c r="IC205" s="7"/>
      <c r="ID205" s="7"/>
      <c r="IE205" s="7"/>
      <c r="IF205" s="7"/>
      <c r="IG205" s="7"/>
      <c r="IH205" s="7"/>
      <c r="II205" s="7"/>
      <c r="IJ205" s="7"/>
      <c r="IK205" s="7"/>
      <c r="IL205" s="7"/>
      <c r="IM205" s="7"/>
      <c r="IN205" s="7"/>
      <c r="IO205" s="7"/>
    </row>
    <row r="206" spans="1:249" ht="31.5">
      <c r="A206" s="31" t="s">
        <v>190</v>
      </c>
      <c r="B206" s="30">
        <f t="shared" si="20"/>
        <v>17328</v>
      </c>
      <c r="C206" s="30">
        <f t="shared" si="20"/>
        <v>17328</v>
      </c>
      <c r="D206" s="30">
        <f t="shared" si="20"/>
        <v>0</v>
      </c>
      <c r="E206" s="30">
        <v>0</v>
      </c>
      <c r="F206" s="30">
        <v>0</v>
      </c>
      <c r="G206" s="30">
        <f t="shared" si="21"/>
        <v>0</v>
      </c>
      <c r="H206" s="30">
        <v>0</v>
      </c>
      <c r="I206" s="30">
        <v>0</v>
      </c>
      <c r="J206" s="30">
        <f t="shared" si="22"/>
        <v>0</v>
      </c>
      <c r="K206" s="30">
        <v>0</v>
      </c>
      <c r="L206" s="30">
        <v>0</v>
      </c>
      <c r="M206" s="30">
        <f t="shared" si="23"/>
        <v>0</v>
      </c>
      <c r="N206" s="30">
        <v>0</v>
      </c>
      <c r="O206" s="30">
        <v>0</v>
      </c>
      <c r="P206" s="30">
        <f t="shared" si="24"/>
        <v>0</v>
      </c>
      <c r="Q206" s="30">
        <v>17328</v>
      </c>
      <c r="R206" s="30">
        <v>17328</v>
      </c>
      <c r="S206" s="30">
        <f t="shared" si="25"/>
        <v>0</v>
      </c>
      <c r="T206" s="30">
        <v>0</v>
      </c>
      <c r="U206" s="30">
        <v>0</v>
      </c>
      <c r="V206" s="30">
        <f t="shared" si="26"/>
        <v>0</v>
      </c>
      <c r="W206" s="30">
        <v>0</v>
      </c>
      <c r="X206" s="30">
        <v>0</v>
      </c>
      <c r="Y206" s="30">
        <f t="shared" si="27"/>
        <v>0</v>
      </c>
      <c r="Z206" s="30">
        <v>0</v>
      </c>
      <c r="AA206" s="30">
        <v>0</v>
      </c>
      <c r="AB206" s="30">
        <f t="shared" si="28"/>
        <v>0</v>
      </c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  <c r="DT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7"/>
      <c r="EO206" s="7"/>
      <c r="EP206" s="7"/>
      <c r="EQ206" s="7"/>
      <c r="ER206" s="7"/>
      <c r="ES206" s="7"/>
      <c r="ET206" s="7"/>
      <c r="EU206" s="7"/>
      <c r="EV206" s="7"/>
      <c r="EW206" s="7"/>
      <c r="EX206" s="7"/>
      <c r="EY206" s="7"/>
      <c r="EZ206" s="7"/>
      <c r="FA206" s="7"/>
      <c r="FB206" s="7"/>
      <c r="FC206" s="7"/>
      <c r="FD206" s="7"/>
      <c r="FE206" s="7"/>
      <c r="FF206" s="7"/>
      <c r="FG206" s="7"/>
      <c r="FH206" s="7"/>
      <c r="FI206" s="7"/>
      <c r="FJ206" s="7"/>
      <c r="FK206" s="7"/>
      <c r="FL206" s="7"/>
      <c r="FM206" s="7"/>
      <c r="FN206" s="7"/>
      <c r="FO206" s="7"/>
      <c r="FP206" s="7"/>
      <c r="FQ206" s="7"/>
      <c r="FR206" s="7"/>
      <c r="FS206" s="7"/>
      <c r="FT206" s="7"/>
      <c r="FU206" s="7"/>
      <c r="FV206" s="7"/>
      <c r="FW206" s="7"/>
      <c r="FX206" s="7"/>
      <c r="FY206" s="7"/>
      <c r="FZ206" s="7"/>
      <c r="GA206" s="7"/>
      <c r="GB206" s="7"/>
      <c r="GC206" s="7"/>
      <c r="GD206" s="7"/>
      <c r="GE206" s="7"/>
      <c r="GF206" s="7"/>
      <c r="GG206" s="7"/>
      <c r="GH206" s="7"/>
      <c r="GI206" s="7"/>
      <c r="GJ206" s="7"/>
      <c r="GK206" s="7"/>
      <c r="GL206" s="7"/>
      <c r="GM206" s="7"/>
      <c r="GN206" s="7"/>
      <c r="GO206" s="7"/>
      <c r="GP206" s="7"/>
      <c r="GQ206" s="7"/>
      <c r="GR206" s="7"/>
      <c r="GS206" s="7"/>
      <c r="GT206" s="7"/>
      <c r="GU206" s="7"/>
      <c r="GV206" s="7"/>
      <c r="GW206" s="7"/>
      <c r="GX206" s="7"/>
      <c r="GY206" s="7"/>
      <c r="GZ206" s="7"/>
      <c r="HA206" s="7"/>
      <c r="HB206" s="7"/>
      <c r="HC206" s="7"/>
      <c r="HD206" s="7"/>
      <c r="HE206" s="7"/>
      <c r="HF206" s="7"/>
      <c r="HG206" s="7"/>
      <c r="HH206" s="7"/>
      <c r="HI206" s="7"/>
      <c r="HJ206" s="7"/>
      <c r="HK206" s="7"/>
      <c r="HL206" s="7"/>
      <c r="HM206" s="7"/>
      <c r="HN206" s="7"/>
      <c r="HO206" s="7"/>
      <c r="HP206" s="7"/>
      <c r="HQ206" s="7"/>
      <c r="HR206" s="7"/>
      <c r="HS206" s="7"/>
      <c r="HT206" s="7"/>
      <c r="HU206" s="7"/>
      <c r="HV206" s="7"/>
      <c r="HW206" s="7"/>
      <c r="HX206" s="7"/>
      <c r="HY206" s="7"/>
      <c r="HZ206" s="7"/>
      <c r="IA206" s="7"/>
      <c r="IB206" s="7"/>
      <c r="IC206" s="7"/>
      <c r="ID206" s="7"/>
      <c r="IE206" s="7"/>
      <c r="IF206" s="7"/>
      <c r="IG206" s="7"/>
      <c r="IH206" s="7"/>
      <c r="II206" s="7"/>
      <c r="IJ206" s="7"/>
      <c r="IK206" s="7"/>
      <c r="IL206" s="7"/>
      <c r="IM206" s="7"/>
      <c r="IN206" s="7"/>
      <c r="IO206" s="7"/>
    </row>
    <row r="207" spans="1:249" ht="47.25">
      <c r="A207" s="31" t="s">
        <v>191</v>
      </c>
      <c r="B207" s="30">
        <f t="shared" si="20"/>
        <v>290620</v>
      </c>
      <c r="C207" s="30">
        <f t="shared" si="20"/>
        <v>290620</v>
      </c>
      <c r="D207" s="30">
        <f t="shared" si="20"/>
        <v>0</v>
      </c>
      <c r="E207" s="30">
        <v>0</v>
      </c>
      <c r="F207" s="30">
        <v>0</v>
      </c>
      <c r="G207" s="30">
        <f t="shared" si="21"/>
        <v>0</v>
      </c>
      <c r="H207" s="30">
        <v>0</v>
      </c>
      <c r="I207" s="30">
        <v>0</v>
      </c>
      <c r="J207" s="30">
        <f t="shared" si="22"/>
        <v>0</v>
      </c>
      <c r="K207" s="30">
        <v>0</v>
      </c>
      <c r="L207" s="30">
        <v>0</v>
      </c>
      <c r="M207" s="30">
        <f t="shared" si="23"/>
        <v>0</v>
      </c>
      <c r="N207" s="30">
        <v>0</v>
      </c>
      <c r="O207" s="30">
        <v>0</v>
      </c>
      <c r="P207" s="30">
        <f t="shared" si="24"/>
        <v>0</v>
      </c>
      <c r="Q207" s="30">
        <f>285500+5120</f>
        <v>290620</v>
      </c>
      <c r="R207" s="30">
        <f>285500+5120</f>
        <v>290620</v>
      </c>
      <c r="S207" s="30">
        <f t="shared" si="25"/>
        <v>0</v>
      </c>
      <c r="T207" s="30">
        <v>0</v>
      </c>
      <c r="U207" s="30">
        <v>0</v>
      </c>
      <c r="V207" s="30">
        <f t="shared" si="26"/>
        <v>0</v>
      </c>
      <c r="W207" s="30">
        <v>0</v>
      </c>
      <c r="X207" s="30">
        <v>0</v>
      </c>
      <c r="Y207" s="30">
        <f t="shared" si="27"/>
        <v>0</v>
      </c>
      <c r="Z207" s="30">
        <v>0</v>
      </c>
      <c r="AA207" s="30">
        <v>0</v>
      </c>
      <c r="AB207" s="30">
        <f t="shared" si="28"/>
        <v>0</v>
      </c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D207" s="7"/>
      <c r="DE207" s="7"/>
      <c r="DF207" s="7"/>
      <c r="DG207" s="7"/>
      <c r="DH207" s="7"/>
      <c r="DI207" s="7"/>
      <c r="DJ207" s="7"/>
      <c r="DK207" s="7"/>
      <c r="DL207" s="7"/>
      <c r="DM207" s="7"/>
      <c r="DN207" s="7"/>
      <c r="DO207" s="7"/>
      <c r="DP207" s="7"/>
      <c r="DQ207" s="7"/>
      <c r="DR207" s="7"/>
      <c r="DS207" s="7"/>
      <c r="DT207" s="7"/>
      <c r="DU207" s="7"/>
      <c r="DV207" s="7"/>
      <c r="DW207" s="7"/>
      <c r="DX207" s="7"/>
      <c r="DY207" s="7"/>
      <c r="DZ207" s="7"/>
      <c r="EA207" s="7"/>
      <c r="EB207" s="7"/>
      <c r="EC207" s="7"/>
      <c r="ED207" s="7"/>
      <c r="EE207" s="7"/>
      <c r="EF207" s="7"/>
      <c r="EG207" s="7"/>
      <c r="EH207" s="7"/>
      <c r="EI207" s="7"/>
      <c r="EJ207" s="7"/>
      <c r="EK207" s="7"/>
      <c r="EL207" s="7"/>
      <c r="EM207" s="7"/>
      <c r="EN207" s="7"/>
      <c r="EO207" s="7"/>
      <c r="EP207" s="7"/>
      <c r="EQ207" s="7"/>
      <c r="ER207" s="7"/>
      <c r="ES207" s="7"/>
      <c r="ET207" s="7"/>
      <c r="EU207" s="7"/>
      <c r="EV207" s="7"/>
      <c r="EW207" s="7"/>
      <c r="EX207" s="7"/>
      <c r="EY207" s="7"/>
      <c r="EZ207" s="7"/>
      <c r="FA207" s="7"/>
      <c r="FB207" s="7"/>
      <c r="FC207" s="7"/>
      <c r="FD207" s="7"/>
      <c r="FE207" s="7"/>
      <c r="FF207" s="7"/>
      <c r="FG207" s="7"/>
      <c r="FH207" s="7"/>
      <c r="FI207" s="7"/>
      <c r="FJ207" s="7"/>
      <c r="FK207" s="7"/>
      <c r="FL207" s="7"/>
      <c r="FM207" s="7"/>
      <c r="FN207" s="7"/>
      <c r="FO207" s="7"/>
      <c r="FP207" s="7"/>
      <c r="FQ207" s="7"/>
      <c r="FR207" s="7"/>
      <c r="FS207" s="7"/>
      <c r="FT207" s="7"/>
      <c r="FU207" s="7"/>
      <c r="FV207" s="7"/>
      <c r="FW207" s="7"/>
      <c r="FX207" s="7"/>
      <c r="FY207" s="7"/>
      <c r="FZ207" s="7"/>
      <c r="GA207" s="7"/>
      <c r="GB207" s="7"/>
      <c r="GC207" s="7"/>
      <c r="GD207" s="7"/>
      <c r="GE207" s="7"/>
      <c r="GF207" s="7"/>
      <c r="GG207" s="7"/>
      <c r="GH207" s="7"/>
      <c r="GI207" s="7"/>
      <c r="GJ207" s="7"/>
      <c r="GK207" s="7"/>
      <c r="GL207" s="7"/>
      <c r="GM207" s="7"/>
      <c r="GN207" s="7"/>
      <c r="GO207" s="7"/>
      <c r="GP207" s="7"/>
      <c r="GQ207" s="7"/>
      <c r="GR207" s="7"/>
      <c r="GS207" s="7"/>
      <c r="GT207" s="7"/>
      <c r="GU207" s="7"/>
      <c r="GV207" s="7"/>
      <c r="GW207" s="7"/>
      <c r="GX207" s="7"/>
      <c r="GY207" s="7"/>
      <c r="GZ207" s="7"/>
      <c r="HA207" s="7"/>
      <c r="HB207" s="7"/>
      <c r="HC207" s="7"/>
      <c r="HD207" s="7"/>
      <c r="HE207" s="7"/>
      <c r="HF207" s="7"/>
      <c r="HG207" s="7"/>
      <c r="HH207" s="7"/>
      <c r="HI207" s="7"/>
      <c r="HJ207" s="7"/>
      <c r="HK207" s="7"/>
      <c r="HL207" s="7"/>
      <c r="HM207" s="7"/>
      <c r="HN207" s="7"/>
      <c r="HO207" s="7"/>
      <c r="HP207" s="7"/>
      <c r="HQ207" s="7"/>
      <c r="HR207" s="7"/>
      <c r="HS207" s="7"/>
      <c r="HT207" s="7"/>
      <c r="HU207" s="7"/>
      <c r="HV207" s="7"/>
      <c r="HW207" s="7"/>
      <c r="HX207" s="7"/>
      <c r="HY207" s="7"/>
      <c r="HZ207" s="7"/>
      <c r="IA207" s="7"/>
      <c r="IB207" s="7"/>
      <c r="IC207" s="7"/>
      <c r="ID207" s="7"/>
      <c r="IE207" s="7"/>
      <c r="IF207" s="7"/>
      <c r="IG207" s="7"/>
      <c r="IH207" s="7"/>
      <c r="II207" s="7"/>
      <c r="IJ207" s="7"/>
      <c r="IK207" s="7"/>
      <c r="IL207" s="7"/>
      <c r="IM207" s="7"/>
      <c r="IN207" s="7"/>
      <c r="IO207" s="7"/>
    </row>
    <row r="208" spans="1:249" ht="27.75" customHeight="1">
      <c r="A208" s="32" t="s">
        <v>192</v>
      </c>
      <c r="B208" s="27">
        <f t="shared" si="20"/>
        <v>5917</v>
      </c>
      <c r="C208" s="27">
        <f t="shared" si="20"/>
        <v>5917</v>
      </c>
      <c r="D208" s="27">
        <f t="shared" si="20"/>
        <v>0</v>
      </c>
      <c r="E208" s="27">
        <v>0</v>
      </c>
      <c r="F208" s="27">
        <v>0</v>
      </c>
      <c r="G208" s="27">
        <f t="shared" si="21"/>
        <v>0</v>
      </c>
      <c r="H208" s="27">
        <v>0</v>
      </c>
      <c r="I208" s="27">
        <v>0</v>
      </c>
      <c r="J208" s="27">
        <f t="shared" si="22"/>
        <v>0</v>
      </c>
      <c r="K208" s="27">
        <v>5917</v>
      </c>
      <c r="L208" s="27">
        <v>5917</v>
      </c>
      <c r="M208" s="27">
        <f t="shared" si="23"/>
        <v>0</v>
      </c>
      <c r="N208" s="27">
        <v>0</v>
      </c>
      <c r="O208" s="27">
        <v>0</v>
      </c>
      <c r="P208" s="27">
        <f t="shared" si="24"/>
        <v>0</v>
      </c>
      <c r="Q208" s="27"/>
      <c r="R208" s="27"/>
      <c r="S208" s="27">
        <f t="shared" si="25"/>
        <v>0</v>
      </c>
      <c r="T208" s="27">
        <v>0</v>
      </c>
      <c r="U208" s="27">
        <v>0</v>
      </c>
      <c r="V208" s="27">
        <f t="shared" si="26"/>
        <v>0</v>
      </c>
      <c r="W208" s="27">
        <v>0</v>
      </c>
      <c r="X208" s="27">
        <v>0</v>
      </c>
      <c r="Y208" s="27">
        <f t="shared" si="27"/>
        <v>0</v>
      </c>
      <c r="Z208" s="27">
        <v>0</v>
      </c>
      <c r="AA208" s="27">
        <v>0</v>
      </c>
      <c r="AB208" s="27">
        <f t="shared" si="28"/>
        <v>0</v>
      </c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  <c r="CS208" s="7"/>
      <c r="CT208" s="7"/>
      <c r="CU208" s="7"/>
      <c r="CV208" s="7"/>
      <c r="CW208" s="7"/>
      <c r="CX208" s="7"/>
      <c r="CY208" s="7"/>
      <c r="CZ208" s="7"/>
      <c r="DA208" s="7"/>
      <c r="DB208" s="7"/>
      <c r="DC208" s="7"/>
      <c r="DD208" s="7"/>
      <c r="DE208" s="7"/>
      <c r="DF208" s="7"/>
      <c r="DG208" s="7"/>
      <c r="DH208" s="7"/>
      <c r="DI208" s="7"/>
      <c r="DJ208" s="7"/>
      <c r="DK208" s="7"/>
      <c r="DL208" s="7"/>
      <c r="DM208" s="7"/>
      <c r="DN208" s="7"/>
      <c r="DO208" s="7"/>
      <c r="DP208" s="7"/>
      <c r="DQ208" s="7"/>
      <c r="DR208" s="7"/>
      <c r="DS208" s="7"/>
      <c r="DT208" s="7"/>
      <c r="DU208" s="7"/>
      <c r="DV208" s="7"/>
      <c r="DW208" s="7"/>
      <c r="DX208" s="7"/>
      <c r="DY208" s="7"/>
      <c r="DZ208" s="7"/>
      <c r="EA208" s="7"/>
      <c r="EB208" s="7"/>
      <c r="EC208" s="7"/>
      <c r="ED208" s="7"/>
      <c r="EE208" s="7"/>
      <c r="EF208" s="7"/>
      <c r="EG208" s="7"/>
      <c r="EH208" s="7"/>
      <c r="EI208" s="7"/>
      <c r="EJ208" s="7"/>
      <c r="EK208" s="7"/>
      <c r="EL208" s="7"/>
      <c r="EM208" s="7"/>
      <c r="EN208" s="7"/>
      <c r="EO208" s="7"/>
      <c r="EP208" s="7"/>
      <c r="EQ208" s="7"/>
      <c r="ER208" s="7"/>
      <c r="ES208" s="7"/>
      <c r="ET208" s="7"/>
      <c r="EU208" s="7"/>
      <c r="EV208" s="7"/>
      <c r="EW208" s="7"/>
      <c r="EX208" s="7"/>
      <c r="EY208" s="7"/>
      <c r="EZ208" s="7"/>
      <c r="FA208" s="7"/>
      <c r="FB208" s="7"/>
      <c r="FC208" s="7"/>
      <c r="FD208" s="7"/>
      <c r="FE208" s="7"/>
      <c r="FF208" s="7"/>
      <c r="FG208" s="7"/>
      <c r="FH208" s="7"/>
      <c r="FI208" s="7"/>
      <c r="FJ208" s="7"/>
      <c r="FK208" s="7"/>
      <c r="FL208" s="7"/>
      <c r="FM208" s="7"/>
      <c r="FN208" s="7"/>
      <c r="FO208" s="7"/>
      <c r="FP208" s="7"/>
      <c r="FQ208" s="7"/>
      <c r="FR208" s="7"/>
      <c r="FS208" s="7"/>
      <c r="FT208" s="7"/>
      <c r="FU208" s="7"/>
      <c r="FV208" s="7"/>
      <c r="FW208" s="7"/>
      <c r="FX208" s="7"/>
      <c r="FY208" s="7"/>
      <c r="FZ208" s="7"/>
      <c r="GA208" s="7"/>
      <c r="GB208" s="7"/>
      <c r="GC208" s="7"/>
      <c r="GD208" s="7"/>
      <c r="GE208" s="7"/>
      <c r="GF208" s="7"/>
      <c r="GG208" s="7"/>
      <c r="GH208" s="7"/>
      <c r="GI208" s="7"/>
      <c r="GJ208" s="7"/>
      <c r="GK208" s="7"/>
      <c r="GL208" s="7"/>
      <c r="GM208" s="7"/>
      <c r="GN208" s="7"/>
      <c r="GO208" s="7"/>
      <c r="GP208" s="7"/>
      <c r="GQ208" s="7"/>
      <c r="GR208" s="7"/>
      <c r="GS208" s="7"/>
      <c r="GT208" s="7"/>
      <c r="GU208" s="7"/>
      <c r="GV208" s="7"/>
      <c r="GW208" s="7"/>
      <c r="GX208" s="7"/>
      <c r="GY208" s="7"/>
      <c r="GZ208" s="7"/>
      <c r="HA208" s="7"/>
      <c r="HB208" s="7"/>
      <c r="HC208" s="7"/>
      <c r="HD208" s="7"/>
      <c r="HE208" s="7"/>
      <c r="HF208" s="7"/>
      <c r="HG208" s="7"/>
      <c r="HH208" s="7"/>
      <c r="HI208" s="7"/>
      <c r="HJ208" s="7"/>
      <c r="HK208" s="7"/>
      <c r="HL208" s="7"/>
      <c r="HM208" s="7"/>
      <c r="HN208" s="7"/>
      <c r="HO208" s="7"/>
      <c r="HP208" s="7"/>
      <c r="HQ208" s="7"/>
      <c r="HR208" s="7"/>
      <c r="HS208" s="7"/>
      <c r="HT208" s="7"/>
      <c r="HU208" s="7"/>
      <c r="HV208" s="7"/>
      <c r="HW208" s="7"/>
      <c r="HX208" s="7"/>
      <c r="HY208" s="7"/>
      <c r="HZ208" s="7"/>
      <c r="IA208" s="7"/>
      <c r="IB208" s="7"/>
      <c r="IC208" s="7"/>
      <c r="ID208" s="7"/>
      <c r="IE208" s="7"/>
      <c r="IF208" s="7"/>
      <c r="IG208" s="7"/>
      <c r="IH208" s="7"/>
      <c r="II208" s="7"/>
      <c r="IJ208" s="7"/>
      <c r="IK208" s="7"/>
      <c r="IL208" s="7"/>
      <c r="IM208" s="7"/>
      <c r="IN208" s="7"/>
      <c r="IO208" s="7"/>
    </row>
    <row r="209" spans="1:249">
      <c r="A209" s="31" t="s">
        <v>193</v>
      </c>
      <c r="B209" s="30">
        <f t="shared" si="20"/>
        <v>29722</v>
      </c>
      <c r="C209" s="30">
        <f t="shared" si="20"/>
        <v>29722</v>
      </c>
      <c r="D209" s="30">
        <f t="shared" si="20"/>
        <v>0</v>
      </c>
      <c r="E209" s="30">
        <v>0</v>
      </c>
      <c r="F209" s="30">
        <v>0</v>
      </c>
      <c r="G209" s="30">
        <f t="shared" si="21"/>
        <v>0</v>
      </c>
      <c r="H209" s="30">
        <v>0</v>
      </c>
      <c r="I209" s="30">
        <v>0</v>
      </c>
      <c r="J209" s="30">
        <f t="shared" si="22"/>
        <v>0</v>
      </c>
      <c r="K209" s="30">
        <v>0</v>
      </c>
      <c r="L209" s="30">
        <v>0</v>
      </c>
      <c r="M209" s="30">
        <f t="shared" si="23"/>
        <v>0</v>
      </c>
      <c r="N209" s="30">
        <v>0</v>
      </c>
      <c r="O209" s="30">
        <v>0</v>
      </c>
      <c r="P209" s="30">
        <f t="shared" si="24"/>
        <v>0</v>
      </c>
      <c r="Q209" s="30">
        <v>29722</v>
      </c>
      <c r="R209" s="30">
        <v>29722</v>
      </c>
      <c r="S209" s="30">
        <f t="shared" si="25"/>
        <v>0</v>
      </c>
      <c r="T209" s="30">
        <v>0</v>
      </c>
      <c r="U209" s="30">
        <v>0</v>
      </c>
      <c r="V209" s="30">
        <f t="shared" si="26"/>
        <v>0</v>
      </c>
      <c r="W209" s="30">
        <v>0</v>
      </c>
      <c r="X209" s="30">
        <v>0</v>
      </c>
      <c r="Y209" s="30">
        <f t="shared" si="27"/>
        <v>0</v>
      </c>
      <c r="Z209" s="30">
        <v>0</v>
      </c>
      <c r="AA209" s="30">
        <v>0</v>
      </c>
      <c r="AB209" s="30">
        <f t="shared" si="28"/>
        <v>0</v>
      </c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  <c r="CS209" s="7"/>
      <c r="CT209" s="7"/>
      <c r="CU209" s="7"/>
      <c r="CV209" s="7"/>
      <c r="CW209" s="7"/>
      <c r="CX209" s="7"/>
      <c r="CY209" s="7"/>
      <c r="CZ209" s="7"/>
      <c r="DA209" s="7"/>
      <c r="DB209" s="7"/>
      <c r="DC209" s="7"/>
      <c r="DD209" s="7"/>
      <c r="DE209" s="7"/>
      <c r="DF209" s="7"/>
      <c r="DG209" s="7"/>
      <c r="DH209" s="7"/>
      <c r="DI209" s="7"/>
      <c r="DJ209" s="7"/>
      <c r="DK209" s="7"/>
      <c r="DL209" s="7"/>
      <c r="DM209" s="7"/>
      <c r="DN209" s="7"/>
      <c r="DO209" s="7"/>
      <c r="DP209" s="7"/>
      <c r="DQ209" s="7"/>
      <c r="DR209" s="7"/>
      <c r="DS209" s="7"/>
      <c r="DT209" s="7"/>
      <c r="DU209" s="7"/>
      <c r="DV209" s="7"/>
      <c r="DW209" s="7"/>
      <c r="DX209" s="7"/>
      <c r="DY209" s="7"/>
      <c r="DZ209" s="7"/>
      <c r="EA209" s="7"/>
      <c r="EB209" s="7"/>
      <c r="EC209" s="7"/>
      <c r="ED209" s="7"/>
      <c r="EE209" s="7"/>
      <c r="EF209" s="7"/>
      <c r="EG209" s="7"/>
      <c r="EH209" s="7"/>
      <c r="EI209" s="7"/>
      <c r="EJ209" s="7"/>
      <c r="EK209" s="7"/>
      <c r="EL209" s="7"/>
      <c r="EM209" s="7"/>
      <c r="EN209" s="7"/>
      <c r="EO209" s="7"/>
      <c r="EP209" s="7"/>
      <c r="EQ209" s="7"/>
      <c r="ER209" s="7"/>
      <c r="ES209" s="7"/>
      <c r="ET209" s="7"/>
      <c r="EU209" s="7"/>
      <c r="EV209" s="7"/>
      <c r="EW209" s="7"/>
      <c r="EX209" s="7"/>
      <c r="EY209" s="7"/>
      <c r="EZ209" s="7"/>
      <c r="FA209" s="7"/>
      <c r="FB209" s="7"/>
      <c r="FC209" s="7"/>
      <c r="FD209" s="7"/>
      <c r="FE209" s="7"/>
      <c r="FF209" s="7"/>
      <c r="FG209" s="7"/>
      <c r="FH209" s="7"/>
      <c r="FI209" s="7"/>
      <c r="FJ209" s="7"/>
      <c r="FK209" s="7"/>
      <c r="FL209" s="7"/>
      <c r="FM209" s="7"/>
      <c r="FN209" s="7"/>
      <c r="FO209" s="7"/>
      <c r="FP209" s="7"/>
      <c r="FQ209" s="7"/>
      <c r="FR209" s="7"/>
      <c r="FS209" s="7"/>
      <c r="FT209" s="7"/>
      <c r="FU209" s="7"/>
      <c r="FV209" s="7"/>
      <c r="FW209" s="7"/>
      <c r="FX209" s="7"/>
      <c r="FY209" s="7"/>
      <c r="FZ209" s="7"/>
      <c r="GA209" s="7"/>
      <c r="GB209" s="7"/>
      <c r="GC209" s="7"/>
      <c r="GD209" s="7"/>
      <c r="GE209" s="7"/>
      <c r="GF209" s="7"/>
      <c r="GG209" s="7"/>
      <c r="GH209" s="7"/>
      <c r="GI209" s="7"/>
      <c r="GJ209" s="7"/>
      <c r="GK209" s="7"/>
      <c r="GL209" s="7"/>
      <c r="GM209" s="7"/>
      <c r="GN209" s="7"/>
      <c r="GO209" s="7"/>
      <c r="GP209" s="7"/>
      <c r="GQ209" s="7"/>
      <c r="GR209" s="7"/>
      <c r="GS209" s="7"/>
      <c r="GT209" s="7"/>
      <c r="GU209" s="7"/>
      <c r="GV209" s="7"/>
      <c r="GW209" s="7"/>
      <c r="GX209" s="7"/>
      <c r="GY209" s="7"/>
      <c r="GZ209" s="7"/>
      <c r="HA209" s="7"/>
      <c r="HB209" s="7"/>
      <c r="HC209" s="7"/>
      <c r="HD209" s="7"/>
      <c r="HE209" s="7"/>
      <c r="HF209" s="7"/>
      <c r="HG209" s="7"/>
      <c r="HH209" s="7"/>
      <c r="HI209" s="7"/>
      <c r="HJ209" s="7"/>
      <c r="HK209" s="7"/>
      <c r="HL209" s="7"/>
      <c r="HM209" s="7"/>
      <c r="HN209" s="7"/>
      <c r="HO209" s="7"/>
      <c r="HP209" s="7"/>
      <c r="HQ209" s="7"/>
      <c r="HR209" s="7"/>
      <c r="HS209" s="7"/>
      <c r="HT209" s="7"/>
      <c r="HU209" s="7"/>
      <c r="HV209" s="7"/>
      <c r="HW209" s="7"/>
      <c r="HX209" s="7"/>
      <c r="HY209" s="7"/>
      <c r="HZ209" s="7"/>
      <c r="IA209" s="7"/>
      <c r="IB209" s="7"/>
      <c r="IC209" s="7"/>
      <c r="ID209" s="7"/>
      <c r="IE209" s="7"/>
      <c r="IF209" s="7"/>
      <c r="IG209" s="7"/>
      <c r="IH209" s="7"/>
      <c r="II209" s="7"/>
      <c r="IJ209" s="7"/>
      <c r="IK209" s="7"/>
      <c r="IL209" s="7"/>
      <c r="IM209" s="7"/>
      <c r="IN209" s="7"/>
      <c r="IO209" s="7"/>
    </row>
    <row r="210" spans="1:249">
      <c r="A210" s="23" t="s">
        <v>127</v>
      </c>
      <c r="B210" s="24">
        <f t="shared" si="20"/>
        <v>148889</v>
      </c>
      <c r="C210" s="24">
        <f t="shared" si="20"/>
        <v>148889</v>
      </c>
      <c r="D210" s="24">
        <f t="shared" si="20"/>
        <v>0</v>
      </c>
      <c r="E210" s="24">
        <f>SUM(E211:E212)</f>
        <v>0</v>
      </c>
      <c r="F210" s="24">
        <f>SUM(F211:F212)</f>
        <v>0</v>
      </c>
      <c r="G210" s="24">
        <f t="shared" si="21"/>
        <v>0</v>
      </c>
      <c r="H210" s="24">
        <f>SUM(H211:H212)</f>
        <v>0</v>
      </c>
      <c r="I210" s="24">
        <f>SUM(I211:I212)</f>
        <v>0</v>
      </c>
      <c r="J210" s="24">
        <f t="shared" si="22"/>
        <v>0</v>
      </c>
      <c r="K210" s="24">
        <f>SUM(K211:K212)</f>
        <v>0</v>
      </c>
      <c r="L210" s="24">
        <f>SUM(L211:L212)</f>
        <v>0</v>
      </c>
      <c r="M210" s="24">
        <f t="shared" si="23"/>
        <v>0</v>
      </c>
      <c r="N210" s="24">
        <f>SUM(N211:N212)</f>
        <v>0</v>
      </c>
      <c r="O210" s="24">
        <f>SUM(O211:O212)</f>
        <v>0</v>
      </c>
      <c r="P210" s="24">
        <f t="shared" si="24"/>
        <v>0</v>
      </c>
      <c r="Q210" s="24">
        <f>SUM(Q211:Q212)</f>
        <v>0</v>
      </c>
      <c r="R210" s="24">
        <f>SUM(R211:R212)</f>
        <v>0</v>
      </c>
      <c r="S210" s="24">
        <f t="shared" si="25"/>
        <v>0</v>
      </c>
      <c r="T210" s="24">
        <f>SUM(T211:T212)</f>
        <v>0</v>
      </c>
      <c r="U210" s="24">
        <f>SUM(U211:U212)</f>
        <v>0</v>
      </c>
      <c r="V210" s="24">
        <f t="shared" si="26"/>
        <v>0</v>
      </c>
      <c r="W210" s="24">
        <f>SUM(W211:W212)</f>
        <v>0</v>
      </c>
      <c r="X210" s="24">
        <f>SUM(X211:X212)</f>
        <v>0</v>
      </c>
      <c r="Y210" s="24">
        <f t="shared" si="27"/>
        <v>0</v>
      </c>
      <c r="Z210" s="24">
        <f>SUM(Z211:Z212)</f>
        <v>148889</v>
      </c>
      <c r="AA210" s="24">
        <f>SUM(AA211:AA212)</f>
        <v>148889</v>
      </c>
      <c r="AB210" s="24">
        <f t="shared" si="28"/>
        <v>0</v>
      </c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  <c r="CS210" s="7"/>
      <c r="CT210" s="7"/>
      <c r="CU210" s="7"/>
      <c r="CV210" s="7"/>
      <c r="CW210" s="7"/>
      <c r="CX210" s="7"/>
      <c r="CY210" s="7"/>
      <c r="CZ210" s="7"/>
      <c r="DA210" s="7"/>
      <c r="DB210" s="7"/>
      <c r="DC210" s="7"/>
      <c r="DD210" s="7"/>
      <c r="DE210" s="7"/>
      <c r="DF210" s="7"/>
      <c r="DG210" s="7"/>
      <c r="DH210" s="7"/>
      <c r="DI210" s="7"/>
      <c r="DJ210" s="7"/>
      <c r="DK210" s="7"/>
      <c r="DL210" s="7"/>
      <c r="DM210" s="7"/>
      <c r="DN210" s="7"/>
      <c r="DO210" s="7"/>
      <c r="DP210" s="7"/>
      <c r="DQ210" s="7"/>
      <c r="DR210" s="7"/>
      <c r="DS210" s="7"/>
      <c r="DT210" s="7"/>
      <c r="DU210" s="7"/>
      <c r="DV210" s="7"/>
      <c r="DW210" s="7"/>
      <c r="DX210" s="7"/>
      <c r="DY210" s="7"/>
      <c r="DZ210" s="7"/>
      <c r="EA210" s="7"/>
      <c r="EB210" s="7"/>
      <c r="EC210" s="7"/>
      <c r="ED210" s="7"/>
      <c r="EE210" s="7"/>
      <c r="EF210" s="7"/>
      <c r="EG210" s="7"/>
      <c r="EH210" s="7"/>
      <c r="EI210" s="7"/>
      <c r="EJ210" s="7"/>
      <c r="EK210" s="7"/>
      <c r="EL210" s="7"/>
      <c r="EM210" s="7"/>
      <c r="EN210" s="7"/>
      <c r="EO210" s="7"/>
      <c r="EP210" s="7"/>
      <c r="EQ210" s="7"/>
      <c r="ER210" s="7"/>
      <c r="ES210" s="7"/>
      <c r="ET210" s="7"/>
      <c r="EU210" s="7"/>
      <c r="EV210" s="7"/>
      <c r="EW210" s="7"/>
      <c r="EX210" s="7"/>
      <c r="EY210" s="7"/>
      <c r="EZ210" s="7"/>
      <c r="FA210" s="7"/>
      <c r="FB210" s="7"/>
      <c r="FC210" s="7"/>
      <c r="FD210" s="7"/>
      <c r="FE210" s="7"/>
      <c r="FF210" s="7"/>
      <c r="FG210" s="7"/>
      <c r="FH210" s="7"/>
      <c r="FI210" s="7"/>
      <c r="FJ210" s="7"/>
      <c r="FK210" s="7"/>
      <c r="FL210" s="7"/>
      <c r="FM210" s="7"/>
      <c r="FN210" s="7"/>
      <c r="FO210" s="7"/>
      <c r="FP210" s="7"/>
      <c r="FQ210" s="7"/>
      <c r="FR210" s="7"/>
      <c r="FS210" s="7"/>
      <c r="FT210" s="7"/>
      <c r="FU210" s="7"/>
      <c r="FV210" s="7"/>
      <c r="FW210" s="7"/>
      <c r="FX210" s="7"/>
      <c r="FY210" s="7"/>
      <c r="FZ210" s="7"/>
      <c r="GA210" s="7"/>
      <c r="GB210" s="7"/>
      <c r="GC210" s="7"/>
      <c r="GD210" s="7"/>
      <c r="GE210" s="7"/>
      <c r="GF210" s="7"/>
      <c r="GG210" s="7"/>
      <c r="GH210" s="7"/>
      <c r="GI210" s="7"/>
      <c r="GJ210" s="7"/>
      <c r="GK210" s="7"/>
      <c r="GL210" s="7"/>
      <c r="GM210" s="7"/>
      <c r="GN210" s="7"/>
      <c r="GO210" s="7"/>
      <c r="GP210" s="7"/>
      <c r="GQ210" s="7"/>
      <c r="GR210" s="7"/>
      <c r="GS210" s="7"/>
      <c r="GT210" s="7"/>
      <c r="GU210" s="7"/>
      <c r="GV210" s="7"/>
      <c r="GW210" s="7"/>
      <c r="GX210" s="7"/>
      <c r="GY210" s="7"/>
      <c r="GZ210" s="7"/>
      <c r="HA210" s="7"/>
      <c r="HB210" s="7"/>
      <c r="HC210" s="7"/>
      <c r="HD210" s="7"/>
      <c r="HE210" s="7"/>
      <c r="HF210" s="7"/>
      <c r="HG210" s="7"/>
      <c r="HH210" s="7"/>
      <c r="HI210" s="7"/>
      <c r="HJ210" s="7"/>
      <c r="HK210" s="7"/>
      <c r="HL210" s="7"/>
      <c r="HM210" s="7"/>
      <c r="HN210" s="7"/>
      <c r="HO210" s="7"/>
      <c r="HP210" s="7"/>
      <c r="HQ210" s="7"/>
      <c r="HR210" s="7"/>
      <c r="HS210" s="7"/>
      <c r="HT210" s="7"/>
      <c r="HU210" s="7"/>
      <c r="HV210" s="7"/>
      <c r="HW210" s="7"/>
      <c r="HX210" s="7"/>
      <c r="HY210" s="7"/>
      <c r="HZ210" s="7"/>
      <c r="IA210" s="7"/>
      <c r="IB210" s="7"/>
      <c r="IC210" s="7"/>
      <c r="ID210" s="7"/>
      <c r="IE210" s="7"/>
      <c r="IF210" s="7"/>
      <c r="IG210" s="7"/>
      <c r="IH210" s="7"/>
      <c r="II210" s="7"/>
      <c r="IJ210" s="7"/>
      <c r="IK210" s="7"/>
      <c r="IL210" s="7"/>
      <c r="IM210" s="7"/>
      <c r="IN210" s="7"/>
      <c r="IO210" s="7"/>
    </row>
    <row r="211" spans="1:249" ht="31.5">
      <c r="A211" s="32" t="s">
        <v>194</v>
      </c>
      <c r="B211" s="35">
        <f t="shared" si="20"/>
        <v>96079</v>
      </c>
      <c r="C211" s="35">
        <f t="shared" si="20"/>
        <v>96079</v>
      </c>
      <c r="D211" s="35">
        <f t="shared" si="20"/>
        <v>0</v>
      </c>
      <c r="E211" s="35">
        <v>0</v>
      </c>
      <c r="F211" s="35">
        <v>0</v>
      </c>
      <c r="G211" s="35">
        <f t="shared" si="21"/>
        <v>0</v>
      </c>
      <c r="H211" s="35">
        <v>0</v>
      </c>
      <c r="I211" s="35">
        <v>0</v>
      </c>
      <c r="J211" s="35">
        <f t="shared" si="22"/>
        <v>0</v>
      </c>
      <c r="K211" s="35"/>
      <c r="L211" s="35"/>
      <c r="M211" s="35">
        <f t="shared" si="23"/>
        <v>0</v>
      </c>
      <c r="N211" s="35">
        <v>0</v>
      </c>
      <c r="O211" s="35">
        <v>0</v>
      </c>
      <c r="P211" s="35">
        <f t="shared" si="24"/>
        <v>0</v>
      </c>
      <c r="Q211" s="35">
        <v>0</v>
      </c>
      <c r="R211" s="35">
        <v>0</v>
      </c>
      <c r="S211" s="35">
        <f t="shared" si="25"/>
        <v>0</v>
      </c>
      <c r="T211" s="35">
        <v>0</v>
      </c>
      <c r="U211" s="35">
        <v>0</v>
      </c>
      <c r="V211" s="35">
        <f t="shared" si="26"/>
        <v>0</v>
      </c>
      <c r="W211" s="35"/>
      <c r="X211" s="35"/>
      <c r="Y211" s="35">
        <f t="shared" si="27"/>
        <v>0</v>
      </c>
      <c r="Z211" s="35">
        <v>96079</v>
      </c>
      <c r="AA211" s="35">
        <v>96079</v>
      </c>
      <c r="AB211" s="35">
        <f t="shared" si="28"/>
        <v>0</v>
      </c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  <c r="CS211" s="7"/>
      <c r="CT211" s="7"/>
      <c r="CU211" s="7"/>
      <c r="CV211" s="7"/>
      <c r="CW211" s="7"/>
      <c r="CX211" s="7"/>
      <c r="CY211" s="7"/>
      <c r="CZ211" s="7"/>
      <c r="DA211" s="7"/>
      <c r="DB211" s="7"/>
      <c r="DC211" s="7"/>
      <c r="DD211" s="7"/>
      <c r="DE211" s="7"/>
      <c r="DF211" s="7"/>
      <c r="DG211" s="7"/>
      <c r="DH211" s="7"/>
      <c r="DI211" s="7"/>
      <c r="DJ211" s="7"/>
      <c r="DK211" s="7"/>
      <c r="DL211" s="7"/>
      <c r="DM211" s="7"/>
      <c r="DN211" s="7"/>
      <c r="DO211" s="7"/>
      <c r="DP211" s="7"/>
      <c r="DQ211" s="7"/>
      <c r="DR211" s="7"/>
      <c r="DS211" s="7"/>
      <c r="DT211" s="7"/>
      <c r="DU211" s="7"/>
      <c r="DV211" s="7"/>
      <c r="DW211" s="7"/>
      <c r="DX211" s="7"/>
      <c r="DY211" s="7"/>
      <c r="DZ211" s="7"/>
      <c r="EA211" s="7"/>
      <c r="EB211" s="7"/>
      <c r="EC211" s="7"/>
      <c r="ED211" s="7"/>
      <c r="EE211" s="7"/>
      <c r="EF211" s="7"/>
      <c r="EG211" s="7"/>
      <c r="EH211" s="7"/>
      <c r="EI211" s="7"/>
      <c r="EJ211" s="7"/>
      <c r="EK211" s="7"/>
      <c r="EL211" s="7"/>
      <c r="EM211" s="7"/>
      <c r="EN211" s="7"/>
      <c r="EO211" s="7"/>
      <c r="EP211" s="7"/>
      <c r="EQ211" s="7"/>
      <c r="ER211" s="7"/>
      <c r="ES211" s="7"/>
      <c r="ET211" s="7"/>
      <c r="EU211" s="7"/>
      <c r="EV211" s="7"/>
      <c r="EW211" s="7"/>
      <c r="EX211" s="7"/>
      <c r="EY211" s="7"/>
      <c r="EZ211" s="7"/>
      <c r="FA211" s="7"/>
      <c r="FB211" s="7"/>
      <c r="FC211" s="7"/>
      <c r="FD211" s="7"/>
      <c r="FE211" s="7"/>
      <c r="FF211" s="7"/>
      <c r="FG211" s="7"/>
      <c r="FH211" s="7"/>
      <c r="FI211" s="7"/>
      <c r="FJ211" s="7"/>
      <c r="FK211" s="7"/>
      <c r="FL211" s="7"/>
      <c r="FM211" s="7"/>
      <c r="FN211" s="7"/>
      <c r="FO211" s="7"/>
      <c r="FP211" s="7"/>
      <c r="FQ211" s="7"/>
      <c r="FR211" s="7"/>
      <c r="FS211" s="7"/>
      <c r="FT211" s="7"/>
      <c r="FU211" s="7"/>
      <c r="FV211" s="7"/>
      <c r="FW211" s="7"/>
      <c r="FX211" s="7"/>
      <c r="FY211" s="7"/>
      <c r="FZ211" s="7"/>
      <c r="GA211" s="22"/>
      <c r="GB211" s="22"/>
      <c r="GC211" s="22"/>
      <c r="GD211" s="22"/>
      <c r="GE211" s="22"/>
      <c r="GF211" s="22"/>
      <c r="GG211" s="22"/>
      <c r="GH211" s="22"/>
      <c r="GI211" s="22"/>
      <c r="GJ211" s="22"/>
      <c r="GK211" s="22"/>
      <c r="GL211" s="22"/>
      <c r="GM211" s="22"/>
      <c r="GN211" s="22"/>
      <c r="GO211" s="22"/>
      <c r="GP211" s="22"/>
      <c r="GQ211" s="22"/>
      <c r="GR211" s="22"/>
      <c r="GS211" s="22"/>
      <c r="GT211" s="22"/>
      <c r="GU211" s="22"/>
      <c r="GV211" s="22"/>
      <c r="GW211" s="22"/>
      <c r="GX211" s="22"/>
      <c r="GY211" s="22"/>
      <c r="GZ211" s="22"/>
      <c r="HA211" s="22"/>
      <c r="HB211" s="22"/>
      <c r="HC211" s="22"/>
      <c r="HD211" s="22"/>
      <c r="HE211" s="22"/>
      <c r="HF211" s="22"/>
      <c r="HG211" s="22"/>
      <c r="HH211" s="22"/>
      <c r="HI211" s="22"/>
      <c r="HJ211" s="22"/>
      <c r="HK211" s="22"/>
      <c r="HL211" s="22"/>
      <c r="HM211" s="22"/>
      <c r="HN211" s="22"/>
      <c r="HO211" s="22"/>
      <c r="HP211" s="22"/>
      <c r="HQ211" s="22"/>
      <c r="HR211" s="22"/>
      <c r="HS211" s="22"/>
      <c r="HT211" s="22"/>
      <c r="HU211" s="22"/>
      <c r="HV211" s="22"/>
      <c r="HW211" s="22"/>
      <c r="HX211" s="22"/>
      <c r="HY211" s="22"/>
      <c r="HZ211" s="22"/>
      <c r="IA211" s="22"/>
      <c r="IB211" s="22"/>
      <c r="IC211" s="22"/>
      <c r="ID211" s="22"/>
      <c r="IE211" s="22"/>
      <c r="IF211" s="22"/>
      <c r="IG211" s="22"/>
      <c r="IH211" s="22"/>
      <c r="II211" s="22"/>
      <c r="IJ211" s="22"/>
      <c r="IK211" s="22"/>
      <c r="IL211" s="22"/>
      <c r="IM211" s="22"/>
      <c r="IN211" s="22"/>
      <c r="IO211" s="22"/>
    </row>
    <row r="212" spans="1:249" ht="31.5">
      <c r="A212" s="32" t="s">
        <v>195</v>
      </c>
      <c r="B212" s="35">
        <f t="shared" si="20"/>
        <v>52810</v>
      </c>
      <c r="C212" s="35">
        <f t="shared" si="20"/>
        <v>52810</v>
      </c>
      <c r="D212" s="35">
        <f t="shared" si="20"/>
        <v>0</v>
      </c>
      <c r="E212" s="35">
        <v>0</v>
      </c>
      <c r="F212" s="35">
        <v>0</v>
      </c>
      <c r="G212" s="35">
        <f t="shared" si="21"/>
        <v>0</v>
      </c>
      <c r="H212" s="35">
        <v>0</v>
      </c>
      <c r="I212" s="35">
        <v>0</v>
      </c>
      <c r="J212" s="35">
        <f t="shared" si="22"/>
        <v>0</v>
      </c>
      <c r="K212" s="35"/>
      <c r="L212" s="35"/>
      <c r="M212" s="35">
        <f t="shared" si="23"/>
        <v>0</v>
      </c>
      <c r="N212" s="35">
        <v>0</v>
      </c>
      <c r="O212" s="35">
        <v>0</v>
      </c>
      <c r="P212" s="35">
        <f t="shared" si="24"/>
        <v>0</v>
      </c>
      <c r="Q212" s="35">
        <v>0</v>
      </c>
      <c r="R212" s="35">
        <v>0</v>
      </c>
      <c r="S212" s="35">
        <f t="shared" si="25"/>
        <v>0</v>
      </c>
      <c r="T212" s="35">
        <v>0</v>
      </c>
      <c r="U212" s="35">
        <v>0</v>
      </c>
      <c r="V212" s="35">
        <f t="shared" si="26"/>
        <v>0</v>
      </c>
      <c r="W212" s="35"/>
      <c r="X212" s="35"/>
      <c r="Y212" s="35">
        <f t="shared" si="27"/>
        <v>0</v>
      </c>
      <c r="Z212" s="35">
        <v>52810</v>
      </c>
      <c r="AA212" s="35">
        <v>52810</v>
      </c>
      <c r="AB212" s="35">
        <f t="shared" si="28"/>
        <v>0</v>
      </c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  <c r="CS212" s="7"/>
      <c r="CT212" s="7"/>
      <c r="CU212" s="7"/>
      <c r="CV212" s="7"/>
      <c r="CW212" s="7"/>
      <c r="CX212" s="7"/>
      <c r="CY212" s="7"/>
      <c r="CZ212" s="7"/>
      <c r="DA212" s="7"/>
      <c r="DB212" s="7"/>
      <c r="DC212" s="7"/>
      <c r="DD212" s="7"/>
      <c r="DE212" s="7"/>
      <c r="DF212" s="7"/>
      <c r="DG212" s="7"/>
      <c r="DH212" s="7"/>
      <c r="DI212" s="7"/>
      <c r="DJ212" s="7"/>
      <c r="DK212" s="7"/>
      <c r="DL212" s="7"/>
      <c r="DM212" s="7"/>
      <c r="DN212" s="7"/>
      <c r="DO212" s="7"/>
      <c r="DP212" s="7"/>
      <c r="DQ212" s="7"/>
      <c r="DR212" s="7"/>
      <c r="DS212" s="7"/>
      <c r="DT212" s="7"/>
      <c r="DU212" s="7"/>
      <c r="DV212" s="7"/>
      <c r="DW212" s="7"/>
      <c r="DX212" s="7"/>
      <c r="DY212" s="7"/>
      <c r="DZ212" s="7"/>
      <c r="EA212" s="7"/>
      <c r="EB212" s="7"/>
      <c r="EC212" s="7"/>
      <c r="ED212" s="7"/>
      <c r="EE212" s="7"/>
      <c r="EF212" s="7"/>
      <c r="EG212" s="7"/>
      <c r="EH212" s="7"/>
      <c r="EI212" s="7"/>
      <c r="EJ212" s="7"/>
      <c r="EK212" s="7"/>
      <c r="EL212" s="7"/>
      <c r="EM212" s="7"/>
      <c r="EN212" s="7"/>
      <c r="EO212" s="7"/>
      <c r="EP212" s="7"/>
      <c r="EQ212" s="7"/>
      <c r="ER212" s="7"/>
      <c r="ES212" s="7"/>
      <c r="ET212" s="7"/>
      <c r="EU212" s="7"/>
      <c r="EV212" s="7"/>
      <c r="EW212" s="7"/>
      <c r="EX212" s="7"/>
      <c r="EY212" s="7"/>
      <c r="EZ212" s="7"/>
      <c r="FA212" s="7"/>
      <c r="FB212" s="7"/>
      <c r="FC212" s="7"/>
      <c r="FD212" s="7"/>
      <c r="FE212" s="7"/>
      <c r="FF212" s="7"/>
      <c r="FG212" s="7"/>
      <c r="FH212" s="7"/>
      <c r="FI212" s="7"/>
      <c r="FJ212" s="7"/>
      <c r="FK212" s="7"/>
      <c r="FL212" s="7"/>
      <c r="FM212" s="7"/>
      <c r="FN212" s="7"/>
      <c r="FO212" s="7"/>
      <c r="FP212" s="7"/>
      <c r="FQ212" s="7"/>
      <c r="FR212" s="7"/>
      <c r="FS212" s="7"/>
      <c r="FT212" s="7"/>
      <c r="FU212" s="7"/>
      <c r="FV212" s="7"/>
      <c r="FW212" s="7"/>
      <c r="FX212" s="7"/>
      <c r="FY212" s="7"/>
      <c r="FZ212" s="7"/>
      <c r="GA212" s="22"/>
      <c r="GB212" s="22"/>
      <c r="GC212" s="22"/>
      <c r="GD212" s="22"/>
      <c r="GE212" s="22"/>
      <c r="GF212" s="22"/>
      <c r="GG212" s="22"/>
      <c r="GH212" s="22"/>
      <c r="GI212" s="22"/>
      <c r="GJ212" s="22"/>
      <c r="GK212" s="22"/>
      <c r="GL212" s="22"/>
      <c r="GM212" s="22"/>
      <c r="GN212" s="22"/>
      <c r="GO212" s="22"/>
      <c r="GP212" s="22"/>
      <c r="GQ212" s="22"/>
      <c r="GR212" s="22"/>
      <c r="GS212" s="22"/>
      <c r="GT212" s="22"/>
      <c r="GU212" s="22"/>
      <c r="GV212" s="22"/>
      <c r="GW212" s="22"/>
      <c r="GX212" s="22"/>
      <c r="GY212" s="22"/>
      <c r="GZ212" s="22"/>
      <c r="HA212" s="22"/>
      <c r="HB212" s="22"/>
      <c r="HC212" s="22"/>
      <c r="HD212" s="22"/>
      <c r="HE212" s="22"/>
      <c r="HF212" s="22"/>
      <c r="HG212" s="22"/>
      <c r="HH212" s="22"/>
      <c r="HI212" s="22"/>
      <c r="HJ212" s="22"/>
      <c r="HK212" s="22"/>
      <c r="HL212" s="22"/>
      <c r="HM212" s="22"/>
      <c r="HN212" s="22"/>
      <c r="HO212" s="22"/>
      <c r="HP212" s="22"/>
      <c r="HQ212" s="22"/>
      <c r="HR212" s="22"/>
      <c r="HS212" s="22"/>
      <c r="HT212" s="22"/>
      <c r="HU212" s="22"/>
      <c r="HV212" s="22"/>
      <c r="HW212" s="22"/>
      <c r="HX212" s="22"/>
      <c r="HY212" s="22"/>
      <c r="HZ212" s="22"/>
      <c r="IA212" s="22"/>
      <c r="IB212" s="22"/>
      <c r="IC212" s="22"/>
      <c r="ID212" s="22"/>
      <c r="IE212" s="22"/>
      <c r="IF212" s="22"/>
      <c r="IG212" s="22"/>
      <c r="IH212" s="22"/>
      <c r="II212" s="22"/>
      <c r="IJ212" s="22"/>
      <c r="IK212" s="22"/>
      <c r="IL212" s="22"/>
      <c r="IM212" s="22"/>
      <c r="IN212" s="22"/>
      <c r="IO212" s="22"/>
    </row>
    <row r="213" spans="1:249">
      <c r="A213" s="23" t="s">
        <v>129</v>
      </c>
      <c r="B213" s="24">
        <f t="shared" si="20"/>
        <v>41092</v>
      </c>
      <c r="C213" s="24">
        <f t="shared" si="20"/>
        <v>41092</v>
      </c>
      <c r="D213" s="24">
        <f t="shared" si="20"/>
        <v>0</v>
      </c>
      <c r="E213" s="24">
        <f>SUM(E214:E214)</f>
        <v>0</v>
      </c>
      <c r="F213" s="24">
        <f>SUM(F214:F214)</f>
        <v>0</v>
      </c>
      <c r="G213" s="24">
        <f t="shared" si="21"/>
        <v>0</v>
      </c>
      <c r="H213" s="24">
        <f>SUM(H214:H214)</f>
        <v>0</v>
      </c>
      <c r="I213" s="24">
        <f>SUM(I214:I214)</f>
        <v>0</v>
      </c>
      <c r="J213" s="24">
        <f t="shared" si="22"/>
        <v>0</v>
      </c>
      <c r="K213" s="24">
        <f>SUM(K214:K214)</f>
        <v>8629</v>
      </c>
      <c r="L213" s="24">
        <f>SUM(L214:L214)</f>
        <v>8629</v>
      </c>
      <c r="M213" s="24">
        <f t="shared" si="23"/>
        <v>0</v>
      </c>
      <c r="N213" s="24">
        <f>SUM(N214:N214)</f>
        <v>0</v>
      </c>
      <c r="O213" s="24">
        <f>SUM(O214:O214)</f>
        <v>0</v>
      </c>
      <c r="P213" s="24">
        <f t="shared" si="24"/>
        <v>0</v>
      </c>
      <c r="Q213" s="24">
        <f>SUM(Q214:Q214)</f>
        <v>0</v>
      </c>
      <c r="R213" s="24">
        <f>SUM(R214:R214)</f>
        <v>0</v>
      </c>
      <c r="S213" s="24">
        <f t="shared" si="25"/>
        <v>0</v>
      </c>
      <c r="T213" s="24">
        <f>SUM(T214:T214)</f>
        <v>0</v>
      </c>
      <c r="U213" s="24">
        <f>SUM(U214:U214)</f>
        <v>0</v>
      </c>
      <c r="V213" s="24">
        <f t="shared" si="26"/>
        <v>0</v>
      </c>
      <c r="W213" s="24">
        <f>SUM(W214:W214)</f>
        <v>32463</v>
      </c>
      <c r="X213" s="24">
        <f>SUM(X214:X214)</f>
        <v>32463</v>
      </c>
      <c r="Y213" s="24">
        <f t="shared" si="27"/>
        <v>0</v>
      </c>
      <c r="Z213" s="24">
        <f>SUM(Z214:Z214)</f>
        <v>0</v>
      </c>
      <c r="AA213" s="24">
        <f>SUM(AA214:AA214)</f>
        <v>0</v>
      </c>
      <c r="AB213" s="24">
        <f t="shared" si="28"/>
        <v>0</v>
      </c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2"/>
      <c r="BF213" s="22"/>
      <c r="BG213" s="22"/>
      <c r="BH213" s="22"/>
      <c r="BI213" s="22"/>
      <c r="BJ213" s="22"/>
      <c r="BK213" s="22"/>
      <c r="BL213" s="22"/>
      <c r="BM213" s="22"/>
      <c r="BN213" s="22"/>
      <c r="BO213" s="22"/>
      <c r="BP213" s="22"/>
      <c r="BQ213" s="22"/>
      <c r="BR213" s="22"/>
      <c r="BS213" s="22"/>
      <c r="BT213" s="22"/>
      <c r="BU213" s="22"/>
      <c r="BV213" s="22"/>
      <c r="BW213" s="22"/>
      <c r="BX213" s="22"/>
      <c r="BY213" s="22"/>
      <c r="BZ213" s="22"/>
      <c r="CA213" s="22"/>
      <c r="CB213" s="22"/>
      <c r="CC213" s="22"/>
      <c r="CD213" s="22"/>
      <c r="CE213" s="22"/>
      <c r="CF213" s="22"/>
      <c r="CG213" s="22"/>
      <c r="CH213" s="22"/>
      <c r="CI213" s="22"/>
      <c r="CJ213" s="22"/>
      <c r="CK213" s="22"/>
      <c r="CL213" s="22"/>
      <c r="CM213" s="22"/>
      <c r="CN213" s="22"/>
      <c r="CO213" s="22"/>
      <c r="CP213" s="22"/>
      <c r="CQ213" s="22"/>
      <c r="CR213" s="22"/>
      <c r="CS213" s="22"/>
      <c r="CT213" s="22"/>
      <c r="CU213" s="22"/>
      <c r="CV213" s="22"/>
      <c r="CW213" s="22"/>
      <c r="CX213" s="22"/>
      <c r="CY213" s="22"/>
      <c r="CZ213" s="22"/>
      <c r="DA213" s="22"/>
      <c r="DB213" s="22"/>
      <c r="DC213" s="22"/>
      <c r="DD213" s="22"/>
      <c r="DE213" s="22"/>
      <c r="DF213" s="22"/>
      <c r="DG213" s="22"/>
      <c r="DH213" s="22"/>
      <c r="DI213" s="22"/>
      <c r="DJ213" s="22"/>
      <c r="DK213" s="22"/>
      <c r="DL213" s="22"/>
      <c r="DM213" s="22"/>
      <c r="DN213" s="22"/>
      <c r="DO213" s="22"/>
      <c r="DP213" s="22"/>
      <c r="DQ213" s="22"/>
      <c r="DR213" s="22"/>
      <c r="DS213" s="22"/>
      <c r="DT213" s="22"/>
      <c r="DU213" s="22"/>
      <c r="DV213" s="22"/>
      <c r="DW213" s="22"/>
      <c r="DX213" s="22"/>
      <c r="DY213" s="22"/>
      <c r="DZ213" s="22"/>
      <c r="EA213" s="22"/>
      <c r="EB213" s="22"/>
      <c r="EC213" s="22"/>
      <c r="ED213" s="22"/>
      <c r="EE213" s="22"/>
      <c r="EF213" s="22"/>
      <c r="EG213" s="22"/>
      <c r="EH213" s="22"/>
      <c r="EI213" s="22"/>
      <c r="EJ213" s="22"/>
      <c r="EK213" s="22"/>
      <c r="EL213" s="22"/>
      <c r="EM213" s="22"/>
      <c r="EN213" s="22"/>
      <c r="EO213" s="22"/>
      <c r="EP213" s="22"/>
      <c r="EQ213" s="22"/>
      <c r="ER213" s="22"/>
      <c r="ES213" s="22"/>
      <c r="ET213" s="22"/>
      <c r="EU213" s="22"/>
      <c r="EV213" s="22"/>
      <c r="EW213" s="22"/>
      <c r="EX213" s="22"/>
      <c r="EY213" s="22"/>
      <c r="EZ213" s="22"/>
      <c r="FA213" s="22"/>
      <c r="FB213" s="22"/>
      <c r="FC213" s="22"/>
      <c r="FD213" s="22"/>
      <c r="FE213" s="22"/>
      <c r="FF213" s="22"/>
      <c r="FG213" s="22"/>
      <c r="FH213" s="22"/>
      <c r="FI213" s="22"/>
      <c r="FJ213" s="22"/>
      <c r="FK213" s="22"/>
      <c r="FL213" s="22"/>
      <c r="FM213" s="22"/>
      <c r="FN213" s="22"/>
      <c r="FO213" s="22"/>
      <c r="FP213" s="22"/>
      <c r="FQ213" s="22"/>
      <c r="FR213" s="22"/>
      <c r="FS213" s="22"/>
      <c r="FT213" s="22"/>
      <c r="FU213" s="22"/>
      <c r="FV213" s="22"/>
      <c r="FW213" s="22"/>
      <c r="FX213" s="22"/>
      <c r="FY213" s="22"/>
      <c r="FZ213" s="22"/>
      <c r="GA213" s="7"/>
      <c r="GB213" s="7"/>
      <c r="GC213" s="7"/>
      <c r="GD213" s="7"/>
      <c r="GE213" s="7"/>
      <c r="GF213" s="7"/>
      <c r="GG213" s="7"/>
      <c r="GH213" s="7"/>
      <c r="GI213" s="7"/>
      <c r="GJ213" s="7"/>
      <c r="GK213" s="7"/>
      <c r="GL213" s="7"/>
      <c r="GM213" s="7"/>
      <c r="GN213" s="7"/>
      <c r="GO213" s="7"/>
      <c r="GP213" s="7"/>
      <c r="GQ213" s="7"/>
      <c r="GR213" s="7"/>
      <c r="GS213" s="7"/>
      <c r="GT213" s="7"/>
      <c r="GU213" s="7"/>
      <c r="GV213" s="7"/>
      <c r="GW213" s="7"/>
      <c r="GX213" s="7"/>
      <c r="GY213" s="7"/>
      <c r="GZ213" s="7"/>
      <c r="HA213" s="7"/>
      <c r="HB213" s="7"/>
      <c r="HC213" s="7"/>
      <c r="HD213" s="7"/>
      <c r="HE213" s="7"/>
      <c r="HF213" s="7"/>
      <c r="HG213" s="7"/>
      <c r="HH213" s="7"/>
      <c r="HI213" s="7"/>
      <c r="HJ213" s="7"/>
      <c r="HK213" s="7"/>
      <c r="HL213" s="7"/>
      <c r="HM213" s="7"/>
      <c r="HN213" s="7"/>
      <c r="HO213" s="7"/>
      <c r="HP213" s="7"/>
      <c r="HQ213" s="7"/>
      <c r="HR213" s="7"/>
      <c r="HS213" s="7"/>
      <c r="HT213" s="7"/>
      <c r="HU213" s="7"/>
      <c r="HV213" s="7"/>
      <c r="HW213" s="7"/>
      <c r="HX213" s="7"/>
      <c r="HY213" s="7"/>
      <c r="HZ213" s="7"/>
      <c r="IA213" s="7"/>
      <c r="IB213" s="7"/>
      <c r="IC213" s="7"/>
      <c r="ID213" s="7"/>
      <c r="IE213" s="7"/>
      <c r="IF213" s="7"/>
      <c r="IG213" s="7"/>
      <c r="IH213" s="7"/>
      <c r="II213" s="7"/>
      <c r="IJ213" s="7"/>
      <c r="IK213" s="7"/>
      <c r="IL213" s="7"/>
      <c r="IM213" s="7"/>
      <c r="IN213" s="7"/>
      <c r="IO213" s="7"/>
    </row>
    <row r="214" spans="1:249" ht="63">
      <c r="A214" s="32" t="s">
        <v>196</v>
      </c>
      <c r="B214" s="35">
        <f t="shared" si="20"/>
        <v>41092</v>
      </c>
      <c r="C214" s="35">
        <f t="shared" si="20"/>
        <v>41092</v>
      </c>
      <c r="D214" s="35">
        <f t="shared" si="20"/>
        <v>0</v>
      </c>
      <c r="E214" s="35">
        <v>0</v>
      </c>
      <c r="F214" s="35">
        <v>0</v>
      </c>
      <c r="G214" s="35">
        <f t="shared" si="21"/>
        <v>0</v>
      </c>
      <c r="H214" s="35">
        <v>0</v>
      </c>
      <c r="I214" s="35">
        <v>0</v>
      </c>
      <c r="J214" s="35">
        <f t="shared" si="22"/>
        <v>0</v>
      </c>
      <c r="K214" s="35">
        <v>8629</v>
      </c>
      <c r="L214" s="35">
        <v>8629</v>
      </c>
      <c r="M214" s="35">
        <f t="shared" si="23"/>
        <v>0</v>
      </c>
      <c r="N214" s="35">
        <v>0</v>
      </c>
      <c r="O214" s="35">
        <v>0</v>
      </c>
      <c r="P214" s="35">
        <f t="shared" si="24"/>
        <v>0</v>
      </c>
      <c r="Q214" s="35">
        <v>0</v>
      </c>
      <c r="R214" s="35">
        <v>0</v>
      </c>
      <c r="S214" s="35">
        <f t="shared" si="25"/>
        <v>0</v>
      </c>
      <c r="T214" s="35">
        <v>0</v>
      </c>
      <c r="U214" s="35">
        <v>0</v>
      </c>
      <c r="V214" s="35">
        <f t="shared" si="26"/>
        <v>0</v>
      </c>
      <c r="W214" s="35">
        <v>32463</v>
      </c>
      <c r="X214" s="35">
        <v>32463</v>
      </c>
      <c r="Y214" s="35">
        <f t="shared" si="27"/>
        <v>0</v>
      </c>
      <c r="Z214" s="35">
        <v>0</v>
      </c>
      <c r="AA214" s="35">
        <v>0</v>
      </c>
      <c r="AB214" s="35">
        <f t="shared" si="28"/>
        <v>0</v>
      </c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  <c r="DH214" s="7"/>
      <c r="DI214" s="7"/>
      <c r="DJ214" s="7"/>
      <c r="DK214" s="7"/>
      <c r="DL214" s="7"/>
      <c r="DM214" s="7"/>
      <c r="DN214" s="7"/>
      <c r="DO214" s="7"/>
      <c r="DP214" s="7"/>
      <c r="DQ214" s="7"/>
      <c r="DR214" s="7"/>
      <c r="DS214" s="7"/>
      <c r="DT214" s="7"/>
      <c r="DU214" s="7"/>
      <c r="DV214" s="7"/>
      <c r="DW214" s="7"/>
      <c r="DX214" s="7"/>
      <c r="DY214" s="7"/>
      <c r="DZ214" s="7"/>
      <c r="EA214" s="7"/>
      <c r="EB214" s="7"/>
      <c r="EC214" s="7"/>
      <c r="ED214" s="7"/>
      <c r="EE214" s="7"/>
      <c r="EF214" s="7"/>
      <c r="EG214" s="7"/>
      <c r="EH214" s="7"/>
      <c r="EI214" s="7"/>
      <c r="EJ214" s="7"/>
      <c r="EK214" s="7"/>
      <c r="EL214" s="7"/>
      <c r="EM214" s="7"/>
      <c r="EN214" s="7"/>
      <c r="EO214" s="7"/>
      <c r="EP214" s="7"/>
      <c r="EQ214" s="7"/>
      <c r="ER214" s="7"/>
      <c r="ES214" s="7"/>
      <c r="ET214" s="7"/>
      <c r="EU214" s="7"/>
      <c r="EV214" s="7"/>
      <c r="EW214" s="7"/>
      <c r="EX214" s="7"/>
      <c r="EY214" s="7"/>
      <c r="EZ214" s="7"/>
      <c r="FA214" s="7"/>
      <c r="FB214" s="7"/>
      <c r="FC214" s="7"/>
      <c r="FD214" s="7"/>
      <c r="FE214" s="7"/>
      <c r="FF214" s="7"/>
      <c r="FG214" s="7"/>
      <c r="FH214" s="7"/>
      <c r="FI214" s="7"/>
      <c r="FJ214" s="7"/>
      <c r="FK214" s="7"/>
      <c r="FL214" s="7"/>
      <c r="FM214" s="7"/>
      <c r="FN214" s="7"/>
      <c r="FO214" s="7"/>
      <c r="FP214" s="7"/>
      <c r="FQ214" s="7"/>
      <c r="FR214" s="7"/>
      <c r="FS214" s="7"/>
      <c r="FT214" s="7"/>
      <c r="FU214" s="7"/>
      <c r="FV214" s="7"/>
      <c r="FW214" s="7"/>
      <c r="FX214" s="7"/>
      <c r="FY214" s="7"/>
      <c r="FZ214" s="7"/>
      <c r="GA214" s="22"/>
      <c r="GB214" s="22"/>
      <c r="GC214" s="22"/>
      <c r="GD214" s="22"/>
      <c r="GE214" s="22"/>
      <c r="GF214" s="22"/>
      <c r="GG214" s="22"/>
      <c r="GH214" s="22"/>
      <c r="GI214" s="22"/>
      <c r="GJ214" s="22"/>
      <c r="GK214" s="22"/>
      <c r="GL214" s="22"/>
      <c r="GM214" s="22"/>
      <c r="GN214" s="22"/>
      <c r="GO214" s="22"/>
      <c r="GP214" s="22"/>
      <c r="GQ214" s="22"/>
      <c r="GR214" s="22"/>
      <c r="GS214" s="22"/>
      <c r="GT214" s="22"/>
      <c r="GU214" s="22"/>
      <c r="GV214" s="22"/>
      <c r="GW214" s="22"/>
      <c r="GX214" s="22"/>
      <c r="GY214" s="22"/>
      <c r="GZ214" s="22"/>
      <c r="HA214" s="22"/>
      <c r="HB214" s="22"/>
      <c r="HC214" s="22"/>
      <c r="HD214" s="22"/>
      <c r="HE214" s="22"/>
      <c r="HF214" s="22"/>
      <c r="HG214" s="22"/>
      <c r="HH214" s="22"/>
      <c r="HI214" s="22"/>
      <c r="HJ214" s="22"/>
      <c r="HK214" s="22"/>
      <c r="HL214" s="22"/>
      <c r="HM214" s="22"/>
      <c r="HN214" s="22"/>
      <c r="HO214" s="22"/>
      <c r="HP214" s="22"/>
      <c r="HQ214" s="22"/>
      <c r="HR214" s="22"/>
      <c r="HS214" s="22"/>
      <c r="HT214" s="22"/>
      <c r="HU214" s="22"/>
      <c r="HV214" s="22"/>
      <c r="HW214" s="22"/>
      <c r="HX214" s="22"/>
      <c r="HY214" s="22"/>
      <c r="HZ214" s="22"/>
      <c r="IA214" s="22"/>
      <c r="IB214" s="22"/>
      <c r="IC214" s="22"/>
      <c r="ID214" s="22"/>
      <c r="IE214" s="22"/>
      <c r="IF214" s="22"/>
      <c r="IG214" s="22"/>
      <c r="IH214" s="22"/>
      <c r="II214" s="22"/>
      <c r="IJ214" s="22"/>
      <c r="IK214" s="22"/>
      <c r="IL214" s="22"/>
      <c r="IM214" s="22"/>
      <c r="IN214" s="22"/>
      <c r="IO214" s="22"/>
    </row>
    <row r="215" spans="1:249">
      <c r="A215" s="23" t="s">
        <v>169</v>
      </c>
      <c r="B215" s="24">
        <f t="shared" si="20"/>
        <v>180000</v>
      </c>
      <c r="C215" s="24">
        <f t="shared" si="20"/>
        <v>180000</v>
      </c>
      <c r="D215" s="24">
        <f t="shared" si="20"/>
        <v>0</v>
      </c>
      <c r="E215" s="24">
        <f>SUM(E216)</f>
        <v>0</v>
      </c>
      <c r="F215" s="24">
        <f>SUM(F216)</f>
        <v>0</v>
      </c>
      <c r="G215" s="24">
        <f t="shared" si="21"/>
        <v>0</v>
      </c>
      <c r="H215" s="24">
        <f>SUM(H216)</f>
        <v>0</v>
      </c>
      <c r="I215" s="24">
        <f>SUM(I216)</f>
        <v>0</v>
      </c>
      <c r="J215" s="24">
        <f t="shared" si="22"/>
        <v>0</v>
      </c>
      <c r="K215" s="24">
        <f>SUM(K216)</f>
        <v>0</v>
      </c>
      <c r="L215" s="24">
        <f>SUM(L216)</f>
        <v>0</v>
      </c>
      <c r="M215" s="24">
        <f t="shared" si="23"/>
        <v>0</v>
      </c>
      <c r="N215" s="24">
        <f>SUM(N216)</f>
        <v>0</v>
      </c>
      <c r="O215" s="24">
        <f>SUM(O216)</f>
        <v>0</v>
      </c>
      <c r="P215" s="24">
        <f t="shared" si="24"/>
        <v>0</v>
      </c>
      <c r="Q215" s="24">
        <f>SUM(Q216)</f>
        <v>0</v>
      </c>
      <c r="R215" s="24">
        <f>SUM(R216)</f>
        <v>0</v>
      </c>
      <c r="S215" s="24">
        <f t="shared" si="25"/>
        <v>0</v>
      </c>
      <c r="T215" s="24">
        <f>SUM(T216)</f>
        <v>0</v>
      </c>
      <c r="U215" s="24">
        <f>SUM(U216)</f>
        <v>0</v>
      </c>
      <c r="V215" s="24">
        <f t="shared" si="26"/>
        <v>0</v>
      </c>
      <c r="W215" s="24">
        <f>SUM(W216)</f>
        <v>0</v>
      </c>
      <c r="X215" s="24">
        <f>SUM(X216)</f>
        <v>0</v>
      </c>
      <c r="Y215" s="24">
        <f t="shared" si="27"/>
        <v>0</v>
      </c>
      <c r="Z215" s="24">
        <f>SUM(Z216)</f>
        <v>180000</v>
      </c>
      <c r="AA215" s="24">
        <f>SUM(AA216)</f>
        <v>180000</v>
      </c>
      <c r="AB215" s="24">
        <f t="shared" si="28"/>
        <v>0</v>
      </c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  <c r="CS215" s="7"/>
      <c r="CT215" s="7"/>
      <c r="CU215" s="7"/>
      <c r="CV215" s="7"/>
      <c r="CW215" s="7"/>
      <c r="CX215" s="7"/>
      <c r="CY215" s="7"/>
      <c r="CZ215" s="7"/>
      <c r="DA215" s="7"/>
      <c r="DB215" s="7"/>
      <c r="DC215" s="7"/>
      <c r="DD215" s="7"/>
      <c r="DE215" s="7"/>
      <c r="DF215" s="7"/>
      <c r="DG215" s="7"/>
      <c r="DH215" s="7"/>
      <c r="DI215" s="7"/>
      <c r="DJ215" s="7"/>
      <c r="DK215" s="7"/>
      <c r="DL215" s="7"/>
      <c r="DM215" s="7"/>
      <c r="DN215" s="7"/>
      <c r="DO215" s="7"/>
      <c r="DP215" s="7"/>
      <c r="DQ215" s="7"/>
      <c r="DR215" s="7"/>
      <c r="DS215" s="7"/>
      <c r="DT215" s="7"/>
      <c r="DU215" s="7"/>
      <c r="DV215" s="7"/>
      <c r="DW215" s="7"/>
      <c r="DX215" s="7"/>
      <c r="DY215" s="7"/>
      <c r="DZ215" s="7"/>
      <c r="EA215" s="7"/>
      <c r="EB215" s="7"/>
      <c r="EC215" s="7"/>
      <c r="ED215" s="7"/>
      <c r="EE215" s="7"/>
      <c r="EF215" s="7"/>
      <c r="EG215" s="7"/>
      <c r="EH215" s="7"/>
      <c r="EI215" s="7"/>
      <c r="EJ215" s="7"/>
      <c r="EK215" s="7"/>
      <c r="EL215" s="7"/>
      <c r="EM215" s="7"/>
      <c r="EN215" s="7"/>
      <c r="EO215" s="7"/>
      <c r="EP215" s="7"/>
      <c r="EQ215" s="7"/>
      <c r="ER215" s="7"/>
      <c r="ES215" s="7"/>
      <c r="ET215" s="7"/>
      <c r="EU215" s="7"/>
      <c r="EV215" s="7"/>
      <c r="EW215" s="7"/>
      <c r="EX215" s="7"/>
      <c r="EY215" s="7"/>
      <c r="EZ215" s="7"/>
      <c r="FA215" s="7"/>
      <c r="FB215" s="7"/>
      <c r="FC215" s="7"/>
      <c r="FD215" s="7"/>
      <c r="FE215" s="7"/>
      <c r="FF215" s="7"/>
      <c r="FG215" s="7"/>
      <c r="FH215" s="7"/>
      <c r="FI215" s="7"/>
      <c r="FJ215" s="7"/>
      <c r="FK215" s="7"/>
      <c r="FL215" s="7"/>
      <c r="FM215" s="7"/>
      <c r="FN215" s="7"/>
      <c r="FO215" s="7"/>
      <c r="FP215" s="7"/>
      <c r="FQ215" s="7"/>
      <c r="FR215" s="7"/>
      <c r="FS215" s="7"/>
      <c r="FT215" s="7"/>
      <c r="FU215" s="7"/>
      <c r="FV215" s="7"/>
      <c r="FW215" s="7"/>
      <c r="FX215" s="7"/>
      <c r="FY215" s="7"/>
      <c r="FZ215" s="7"/>
      <c r="GA215" s="7"/>
      <c r="GB215" s="7"/>
      <c r="GC215" s="7"/>
      <c r="GD215" s="7"/>
      <c r="GE215" s="7"/>
      <c r="GF215" s="7"/>
      <c r="GG215" s="7"/>
      <c r="GH215" s="7"/>
      <c r="GI215" s="7"/>
      <c r="GJ215" s="7"/>
      <c r="GK215" s="7"/>
      <c r="GL215" s="7"/>
      <c r="GM215" s="7"/>
      <c r="GN215" s="7"/>
      <c r="GO215" s="7"/>
      <c r="GP215" s="7"/>
      <c r="GQ215" s="7"/>
      <c r="GR215" s="7"/>
      <c r="GS215" s="7"/>
      <c r="GT215" s="7"/>
      <c r="GU215" s="7"/>
      <c r="GV215" s="7"/>
      <c r="GW215" s="7"/>
      <c r="GX215" s="7"/>
      <c r="GY215" s="7"/>
      <c r="GZ215" s="7"/>
      <c r="HA215" s="7"/>
      <c r="HB215" s="7"/>
      <c r="HC215" s="7"/>
      <c r="HD215" s="7"/>
      <c r="HE215" s="7"/>
      <c r="HF215" s="7"/>
      <c r="HG215" s="7"/>
      <c r="HH215" s="7"/>
      <c r="HI215" s="7"/>
      <c r="HJ215" s="7"/>
      <c r="HK215" s="7"/>
      <c r="HL215" s="7"/>
      <c r="HM215" s="7"/>
      <c r="HN215" s="7"/>
      <c r="HO215" s="7"/>
      <c r="HP215" s="7"/>
      <c r="HQ215" s="7"/>
      <c r="HR215" s="7"/>
      <c r="HS215" s="7"/>
      <c r="HT215" s="7"/>
      <c r="HU215" s="7"/>
      <c r="HV215" s="7"/>
      <c r="HW215" s="7"/>
      <c r="HX215" s="7"/>
      <c r="HY215" s="7"/>
      <c r="HZ215" s="7"/>
      <c r="IA215" s="7"/>
      <c r="IB215" s="7"/>
      <c r="IC215" s="7"/>
      <c r="ID215" s="7"/>
      <c r="IE215" s="7"/>
      <c r="IF215" s="7"/>
      <c r="IG215" s="7"/>
      <c r="IH215" s="7"/>
      <c r="II215" s="7"/>
      <c r="IJ215" s="7"/>
      <c r="IK215" s="7"/>
      <c r="IL215" s="7"/>
      <c r="IM215" s="7"/>
      <c r="IN215" s="7"/>
      <c r="IO215" s="7"/>
    </row>
    <row r="216" spans="1:249" ht="31.5">
      <c r="A216" s="32" t="s">
        <v>197</v>
      </c>
      <c r="B216" s="27">
        <f t="shared" si="20"/>
        <v>180000</v>
      </c>
      <c r="C216" s="27">
        <f t="shared" si="20"/>
        <v>180000</v>
      </c>
      <c r="D216" s="27">
        <f t="shared" si="20"/>
        <v>0</v>
      </c>
      <c r="E216" s="27">
        <v>0</v>
      </c>
      <c r="F216" s="27">
        <v>0</v>
      </c>
      <c r="G216" s="27">
        <f t="shared" si="21"/>
        <v>0</v>
      </c>
      <c r="H216" s="27">
        <v>0</v>
      </c>
      <c r="I216" s="27">
        <v>0</v>
      </c>
      <c r="J216" s="27">
        <f t="shared" si="22"/>
        <v>0</v>
      </c>
      <c r="K216" s="27"/>
      <c r="L216" s="27"/>
      <c r="M216" s="27">
        <f t="shared" si="23"/>
        <v>0</v>
      </c>
      <c r="N216" s="27"/>
      <c r="O216" s="27"/>
      <c r="P216" s="27">
        <f t="shared" si="24"/>
        <v>0</v>
      </c>
      <c r="Q216" s="27"/>
      <c r="R216" s="27"/>
      <c r="S216" s="27">
        <f t="shared" si="25"/>
        <v>0</v>
      </c>
      <c r="T216" s="27">
        <v>0</v>
      </c>
      <c r="U216" s="27">
        <v>0</v>
      </c>
      <c r="V216" s="27">
        <f t="shared" si="26"/>
        <v>0</v>
      </c>
      <c r="W216" s="27">
        <v>0</v>
      </c>
      <c r="X216" s="27">
        <v>0</v>
      </c>
      <c r="Y216" s="27">
        <f t="shared" si="27"/>
        <v>0</v>
      </c>
      <c r="Z216" s="27">
        <v>180000</v>
      </c>
      <c r="AA216" s="27">
        <v>180000</v>
      </c>
      <c r="AB216" s="27">
        <f t="shared" si="28"/>
        <v>0</v>
      </c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  <c r="DG216" s="7"/>
      <c r="DH216" s="7"/>
      <c r="DI216" s="7"/>
      <c r="DJ216" s="7"/>
      <c r="DK216" s="7"/>
      <c r="DL216" s="7"/>
      <c r="DM216" s="7"/>
      <c r="DN216" s="7"/>
      <c r="DO216" s="7"/>
      <c r="DP216" s="7"/>
      <c r="DQ216" s="7"/>
      <c r="DR216" s="7"/>
      <c r="DS216" s="7"/>
      <c r="DT216" s="7"/>
      <c r="DU216" s="7"/>
      <c r="DV216" s="7"/>
      <c r="DW216" s="7"/>
      <c r="DX216" s="7"/>
      <c r="DY216" s="7"/>
      <c r="DZ216" s="7"/>
      <c r="EA216" s="7"/>
      <c r="EB216" s="7"/>
      <c r="EC216" s="7"/>
      <c r="ED216" s="7"/>
      <c r="EE216" s="7"/>
      <c r="EF216" s="7"/>
      <c r="EG216" s="7"/>
      <c r="EH216" s="7"/>
      <c r="EI216" s="7"/>
      <c r="EJ216" s="7"/>
      <c r="EK216" s="7"/>
      <c r="EL216" s="7"/>
      <c r="EM216" s="7"/>
      <c r="EN216" s="7"/>
      <c r="EO216" s="7"/>
      <c r="EP216" s="7"/>
      <c r="EQ216" s="7"/>
      <c r="ER216" s="7"/>
      <c r="ES216" s="7"/>
      <c r="ET216" s="7"/>
      <c r="EU216" s="7"/>
      <c r="EV216" s="7"/>
      <c r="EW216" s="7"/>
      <c r="EX216" s="7"/>
      <c r="EY216" s="7"/>
      <c r="EZ216" s="7"/>
      <c r="FA216" s="7"/>
      <c r="FB216" s="7"/>
      <c r="FC216" s="7"/>
      <c r="FD216" s="7"/>
      <c r="FE216" s="7"/>
      <c r="FF216" s="7"/>
      <c r="FG216" s="7"/>
      <c r="FH216" s="7"/>
      <c r="FI216" s="7"/>
      <c r="FJ216" s="7"/>
      <c r="FK216" s="7"/>
      <c r="FL216" s="7"/>
      <c r="FM216" s="7"/>
      <c r="FN216" s="7"/>
      <c r="FO216" s="7"/>
      <c r="FP216" s="7"/>
      <c r="FQ216" s="7"/>
      <c r="FR216" s="7"/>
      <c r="FS216" s="7"/>
      <c r="FT216" s="7"/>
      <c r="FU216" s="7"/>
      <c r="FV216" s="7"/>
      <c r="FW216" s="7"/>
      <c r="FX216" s="7"/>
      <c r="FY216" s="7"/>
      <c r="FZ216" s="7"/>
      <c r="GA216" s="7"/>
      <c r="GB216" s="7"/>
      <c r="GC216" s="7"/>
      <c r="GD216" s="7"/>
      <c r="GE216" s="7"/>
      <c r="GF216" s="7"/>
      <c r="GG216" s="7"/>
      <c r="GH216" s="7"/>
      <c r="GI216" s="7"/>
      <c r="GJ216" s="7"/>
      <c r="GK216" s="7"/>
      <c r="GL216" s="7"/>
      <c r="GM216" s="7"/>
      <c r="GN216" s="7"/>
      <c r="GO216" s="7"/>
      <c r="GP216" s="7"/>
      <c r="GQ216" s="7"/>
      <c r="GR216" s="7"/>
      <c r="GS216" s="7"/>
      <c r="GT216" s="7"/>
      <c r="GU216" s="7"/>
      <c r="GV216" s="7"/>
      <c r="GW216" s="7"/>
      <c r="GX216" s="7"/>
      <c r="GY216" s="7"/>
      <c r="GZ216" s="7"/>
      <c r="HA216" s="7"/>
      <c r="HB216" s="7"/>
      <c r="HC216" s="7"/>
      <c r="HD216" s="7"/>
      <c r="HE216" s="7"/>
      <c r="HF216" s="7"/>
      <c r="HG216" s="7"/>
      <c r="HH216" s="7"/>
      <c r="HI216" s="7"/>
      <c r="HJ216" s="7"/>
      <c r="HK216" s="7"/>
      <c r="HL216" s="7"/>
      <c r="HM216" s="7"/>
      <c r="HN216" s="7"/>
      <c r="HO216" s="7"/>
      <c r="HP216" s="7"/>
      <c r="HQ216" s="7"/>
      <c r="HR216" s="7"/>
      <c r="HS216" s="7"/>
      <c r="HT216" s="7"/>
      <c r="HU216" s="7"/>
      <c r="HV216" s="7"/>
      <c r="HW216" s="7"/>
      <c r="HX216" s="7"/>
      <c r="HY216" s="7"/>
      <c r="HZ216" s="7"/>
      <c r="IA216" s="7"/>
      <c r="IB216" s="7"/>
      <c r="IC216" s="7"/>
      <c r="ID216" s="7"/>
      <c r="IE216" s="7"/>
      <c r="IF216" s="7"/>
      <c r="IG216" s="7"/>
      <c r="IH216" s="7"/>
      <c r="II216" s="7"/>
      <c r="IJ216" s="7"/>
      <c r="IK216" s="7"/>
      <c r="IL216" s="7"/>
      <c r="IM216" s="7"/>
      <c r="IN216" s="7"/>
      <c r="IO216" s="7"/>
    </row>
    <row r="217" spans="1:249" ht="31.5">
      <c r="A217" s="23" t="s">
        <v>67</v>
      </c>
      <c r="B217" s="24">
        <f t="shared" ref="B217:D280" si="30">E217+H217+K217+N217+Q217+T217+W217+Z217</f>
        <v>23461240</v>
      </c>
      <c r="C217" s="24">
        <f t="shared" si="30"/>
        <v>23333686</v>
      </c>
      <c r="D217" s="24">
        <f t="shared" si="30"/>
        <v>-127554</v>
      </c>
      <c r="E217" s="24">
        <f>SUM(E220,E222,E241,E230,E218)</f>
        <v>1049771</v>
      </c>
      <c r="F217" s="24">
        <f>SUM(F220,F222,F241,F230,F218)</f>
        <v>1049771</v>
      </c>
      <c r="G217" s="24">
        <f t="shared" ref="G217:G280" si="31">F217-E217</f>
        <v>0</v>
      </c>
      <c r="H217" s="24">
        <f>SUM(H220,H222,H241,H230,H218)</f>
        <v>252100</v>
      </c>
      <c r="I217" s="24">
        <f>SUM(I220,I222,I241,I230,I218)</f>
        <v>252100</v>
      </c>
      <c r="J217" s="24">
        <f t="shared" ref="J217" si="32">I217-H217</f>
        <v>0</v>
      </c>
      <c r="K217" s="24">
        <f>SUM(K220,K222,K241,K230,K218)</f>
        <v>2072226</v>
      </c>
      <c r="L217" s="24">
        <f>SUM(L220,L222,L241,L230,L218)</f>
        <v>2244672</v>
      </c>
      <c r="M217" s="24">
        <f>L217-K217</f>
        <v>172446</v>
      </c>
      <c r="N217" s="24">
        <f>SUM(N220,N222,N241,N230,N218)</f>
        <v>217265</v>
      </c>
      <c r="O217" s="24">
        <f>SUM(O220,O222,O241,O230,O218)</f>
        <v>217265</v>
      </c>
      <c r="P217" s="24">
        <f t="shared" ref="P217" si="33">O217-N217</f>
        <v>0</v>
      </c>
      <c r="Q217" s="24">
        <f>SUM(Q220,Q222,Q241,Q230,Q218)</f>
        <v>0</v>
      </c>
      <c r="R217" s="24">
        <f>SUM(R220,R222,R241,R230,R218)</f>
        <v>0</v>
      </c>
      <c r="S217" s="24">
        <f t="shared" ref="S217" si="34">R217-Q217</f>
        <v>0</v>
      </c>
      <c r="T217" s="24">
        <f>SUM(T220,T222,T241,T230,T218)</f>
        <v>2765372</v>
      </c>
      <c r="U217" s="24">
        <f>SUM(U220,U222,U241,U230,U218)</f>
        <v>2765372</v>
      </c>
      <c r="V217" s="24">
        <f t="shared" ref="V217" si="35">U217-T217</f>
        <v>0</v>
      </c>
      <c r="W217" s="24">
        <f>SUM(W220,W222,W241,W230,W218)</f>
        <v>3619567</v>
      </c>
      <c r="X217" s="24">
        <f>SUM(X220,X222,X241,X230,X218)</f>
        <v>3960629</v>
      </c>
      <c r="Y217" s="24">
        <f t="shared" ref="Y217" si="36">X217-W217</f>
        <v>341062</v>
      </c>
      <c r="Z217" s="24">
        <f>SUM(Z220,Z222,Z241,Z230,Z218)</f>
        <v>13484939</v>
      </c>
      <c r="AA217" s="24">
        <f>SUM(AA220,AA222,AA241,AA230,AA218)</f>
        <v>12843877</v>
      </c>
      <c r="AB217" s="24">
        <f t="shared" ref="AB217" si="37">AA217-Z217</f>
        <v>-641062</v>
      </c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7"/>
      <c r="DL217" s="7"/>
      <c r="DM217" s="7"/>
      <c r="DN217" s="7"/>
      <c r="DO217" s="7"/>
      <c r="DP217" s="7"/>
      <c r="DQ217" s="7"/>
      <c r="DR217" s="7"/>
      <c r="DS217" s="7"/>
      <c r="DT217" s="7"/>
      <c r="DU217" s="7"/>
      <c r="DV217" s="7"/>
      <c r="DW217" s="7"/>
      <c r="DX217" s="7"/>
      <c r="DY217" s="7"/>
      <c r="DZ217" s="7"/>
      <c r="EA217" s="7"/>
      <c r="EB217" s="7"/>
      <c r="EC217" s="7"/>
      <c r="ED217" s="7"/>
      <c r="EE217" s="7"/>
      <c r="EF217" s="7"/>
      <c r="EG217" s="7"/>
      <c r="EH217" s="7"/>
      <c r="EI217" s="7"/>
      <c r="EJ217" s="7"/>
      <c r="EK217" s="7"/>
      <c r="EL217" s="7"/>
      <c r="EM217" s="7"/>
      <c r="EN217" s="7"/>
      <c r="EO217" s="7"/>
      <c r="EP217" s="7"/>
      <c r="EQ217" s="7"/>
      <c r="ER217" s="7"/>
      <c r="ES217" s="7"/>
      <c r="ET217" s="7"/>
      <c r="EU217" s="7"/>
      <c r="EV217" s="7"/>
      <c r="EW217" s="7"/>
      <c r="EX217" s="7"/>
      <c r="EY217" s="7"/>
      <c r="EZ217" s="7"/>
      <c r="FA217" s="7"/>
      <c r="FB217" s="7"/>
      <c r="FC217" s="7"/>
      <c r="FD217" s="7"/>
      <c r="FE217" s="7"/>
      <c r="FF217" s="7"/>
      <c r="FG217" s="7"/>
      <c r="FH217" s="7"/>
      <c r="FI217" s="7"/>
      <c r="FJ217" s="7"/>
      <c r="FK217" s="7"/>
      <c r="FL217" s="7"/>
      <c r="FM217" s="7"/>
      <c r="FN217" s="7"/>
      <c r="FO217" s="7"/>
      <c r="FP217" s="7"/>
      <c r="FQ217" s="7"/>
      <c r="FR217" s="7"/>
      <c r="FS217" s="7"/>
      <c r="FT217" s="7"/>
      <c r="FU217" s="7"/>
      <c r="FV217" s="7"/>
      <c r="FW217" s="7"/>
      <c r="FX217" s="7"/>
      <c r="FY217" s="7"/>
      <c r="FZ217" s="7"/>
      <c r="GA217" s="7"/>
      <c r="GB217" s="7"/>
      <c r="GC217" s="7"/>
      <c r="GD217" s="7"/>
      <c r="GE217" s="7"/>
      <c r="GF217" s="7"/>
      <c r="GG217" s="7"/>
      <c r="GH217" s="7"/>
      <c r="GI217" s="7"/>
      <c r="GJ217" s="7"/>
      <c r="GK217" s="7"/>
      <c r="GL217" s="7"/>
      <c r="GM217" s="7"/>
      <c r="GN217" s="7"/>
      <c r="GO217" s="7"/>
      <c r="GP217" s="7"/>
      <c r="GQ217" s="7"/>
      <c r="GR217" s="7"/>
      <c r="GS217" s="7"/>
      <c r="GT217" s="7"/>
      <c r="GU217" s="7"/>
      <c r="GV217" s="7"/>
      <c r="GW217" s="7"/>
      <c r="GX217" s="7"/>
      <c r="GY217" s="7"/>
      <c r="GZ217" s="7"/>
      <c r="HA217" s="7"/>
      <c r="HB217" s="7"/>
      <c r="HC217" s="7"/>
      <c r="HD217" s="7"/>
      <c r="HE217" s="7"/>
      <c r="HF217" s="7"/>
      <c r="HG217" s="7"/>
      <c r="HH217" s="7"/>
      <c r="HI217" s="7"/>
      <c r="HJ217" s="7"/>
      <c r="HK217" s="7"/>
      <c r="HL217" s="7"/>
      <c r="HM217" s="7"/>
      <c r="HN217" s="7"/>
      <c r="HO217" s="7"/>
      <c r="HP217" s="7"/>
      <c r="HQ217" s="7"/>
      <c r="HR217" s="7"/>
      <c r="HS217" s="7"/>
      <c r="HT217" s="7"/>
      <c r="HU217" s="7"/>
      <c r="HV217" s="7"/>
      <c r="HW217" s="7"/>
      <c r="HX217" s="7"/>
      <c r="HY217" s="7"/>
      <c r="HZ217" s="7"/>
      <c r="IA217" s="7"/>
      <c r="IB217" s="7"/>
      <c r="IC217" s="7"/>
      <c r="ID217" s="7"/>
      <c r="IE217" s="7"/>
      <c r="IF217" s="7"/>
      <c r="IG217" s="7"/>
      <c r="IH217" s="7"/>
      <c r="II217" s="7"/>
      <c r="IJ217" s="7"/>
      <c r="IK217" s="7"/>
      <c r="IL217" s="7"/>
      <c r="IM217" s="7"/>
      <c r="IN217" s="7"/>
      <c r="IO217" s="7"/>
    </row>
    <row r="218" spans="1:249">
      <c r="A218" s="23" t="s">
        <v>110</v>
      </c>
      <c r="B218" s="24">
        <f t="shared" si="30"/>
        <v>17000</v>
      </c>
      <c r="C218" s="24">
        <f t="shared" si="30"/>
        <v>17000</v>
      </c>
      <c r="D218" s="24">
        <f t="shared" si="30"/>
        <v>0</v>
      </c>
      <c r="E218" s="24">
        <f>SUM(E219:E219)</f>
        <v>0</v>
      </c>
      <c r="F218" s="24">
        <f>SUM(F219:F219)</f>
        <v>0</v>
      </c>
      <c r="G218" s="24">
        <f t="shared" si="31"/>
        <v>0</v>
      </c>
      <c r="H218" s="24">
        <f>SUM(H219:H219)</f>
        <v>0</v>
      </c>
      <c r="I218" s="24">
        <f>SUM(I219:I219)</f>
        <v>0</v>
      </c>
      <c r="J218" s="24">
        <f t="shared" ref="J218:J280" si="38">I218-H218</f>
        <v>0</v>
      </c>
      <c r="K218" s="24">
        <f>SUM(K219:K219)</f>
        <v>0</v>
      </c>
      <c r="L218" s="24">
        <f>SUM(L219:L219)</f>
        <v>0</v>
      </c>
      <c r="M218" s="24">
        <f t="shared" ref="M218:M280" si="39">L218-K218</f>
        <v>0</v>
      </c>
      <c r="N218" s="24">
        <f>SUM(N219:N219)</f>
        <v>17000</v>
      </c>
      <c r="O218" s="24">
        <f>SUM(O219:O219)</f>
        <v>17000</v>
      </c>
      <c r="P218" s="24">
        <f t="shared" ref="P218:P280" si="40">O218-N218</f>
        <v>0</v>
      </c>
      <c r="Q218" s="24">
        <f>SUM(Q219:Q219)</f>
        <v>0</v>
      </c>
      <c r="R218" s="24">
        <f>SUM(R219:R219)</f>
        <v>0</v>
      </c>
      <c r="S218" s="24">
        <f t="shared" ref="S218:S280" si="41">R218-Q218</f>
        <v>0</v>
      </c>
      <c r="T218" s="24">
        <f>SUM(T219:T219)</f>
        <v>0</v>
      </c>
      <c r="U218" s="24">
        <f>SUM(U219:U219)</f>
        <v>0</v>
      </c>
      <c r="V218" s="24">
        <f t="shared" ref="V218:V280" si="42">U218-T218</f>
        <v>0</v>
      </c>
      <c r="W218" s="24">
        <f>SUM(W219:W219)</f>
        <v>0</v>
      </c>
      <c r="X218" s="24">
        <f>SUM(X219:X219)</f>
        <v>0</v>
      </c>
      <c r="Y218" s="24">
        <f t="shared" ref="Y218:Y280" si="43">X218-W218</f>
        <v>0</v>
      </c>
      <c r="Z218" s="24">
        <f>SUM(Z219:Z219)</f>
        <v>0</v>
      </c>
      <c r="AA218" s="24">
        <f>SUM(AA219:AA219)</f>
        <v>0</v>
      </c>
      <c r="AB218" s="24">
        <f t="shared" ref="AB218:AB280" si="44">AA218-Z218</f>
        <v>0</v>
      </c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  <c r="AZ218" s="22"/>
      <c r="BA218" s="22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22"/>
      <c r="BQ218" s="22"/>
      <c r="BR218" s="22"/>
      <c r="BS218" s="22"/>
      <c r="BT218" s="22"/>
      <c r="BU218" s="22"/>
      <c r="BV218" s="22"/>
      <c r="BW218" s="22"/>
      <c r="BX218" s="22"/>
      <c r="BY218" s="22"/>
      <c r="BZ218" s="22"/>
      <c r="CA218" s="22"/>
      <c r="CB218" s="22"/>
      <c r="CC218" s="22"/>
      <c r="CD218" s="22"/>
      <c r="CE218" s="22"/>
      <c r="CF218" s="22"/>
      <c r="CG218" s="22"/>
      <c r="CH218" s="22"/>
      <c r="CI218" s="22"/>
      <c r="CJ218" s="22"/>
      <c r="CK218" s="22"/>
      <c r="CL218" s="22"/>
      <c r="CM218" s="22"/>
      <c r="CN218" s="22"/>
      <c r="CO218" s="22"/>
      <c r="CP218" s="22"/>
      <c r="CQ218" s="22"/>
      <c r="CR218" s="22"/>
      <c r="CS218" s="22"/>
      <c r="CT218" s="22"/>
      <c r="CU218" s="22"/>
      <c r="CV218" s="22"/>
      <c r="CW218" s="22"/>
      <c r="CX218" s="22"/>
      <c r="CY218" s="22"/>
      <c r="CZ218" s="22"/>
      <c r="DA218" s="22"/>
      <c r="DB218" s="22"/>
      <c r="DC218" s="22"/>
      <c r="DD218" s="22"/>
      <c r="DE218" s="22"/>
      <c r="DF218" s="22"/>
      <c r="DG218" s="22"/>
      <c r="DH218" s="22"/>
      <c r="DI218" s="22"/>
      <c r="DJ218" s="22"/>
      <c r="DK218" s="22"/>
      <c r="DL218" s="22"/>
      <c r="DM218" s="22"/>
      <c r="DN218" s="22"/>
      <c r="DO218" s="22"/>
      <c r="DP218" s="22"/>
      <c r="DQ218" s="22"/>
      <c r="DR218" s="22"/>
      <c r="DS218" s="22"/>
      <c r="DT218" s="22"/>
      <c r="DU218" s="22"/>
      <c r="DV218" s="22"/>
      <c r="DW218" s="22"/>
      <c r="DX218" s="22"/>
      <c r="DY218" s="22"/>
      <c r="DZ218" s="22"/>
      <c r="EA218" s="22"/>
      <c r="EB218" s="22"/>
      <c r="EC218" s="22"/>
      <c r="ED218" s="22"/>
      <c r="EE218" s="22"/>
      <c r="EF218" s="22"/>
      <c r="EG218" s="22"/>
      <c r="EH218" s="22"/>
      <c r="EI218" s="22"/>
      <c r="EJ218" s="22"/>
      <c r="EK218" s="22"/>
      <c r="EL218" s="22"/>
      <c r="EM218" s="22"/>
      <c r="EN218" s="22"/>
      <c r="EO218" s="22"/>
      <c r="EP218" s="22"/>
      <c r="EQ218" s="22"/>
      <c r="ER218" s="22"/>
      <c r="ES218" s="22"/>
      <c r="ET218" s="22"/>
      <c r="EU218" s="22"/>
      <c r="EV218" s="22"/>
      <c r="EW218" s="22"/>
      <c r="EX218" s="22"/>
      <c r="EY218" s="22"/>
      <c r="EZ218" s="22"/>
      <c r="FA218" s="22"/>
      <c r="FB218" s="22"/>
      <c r="FC218" s="22"/>
      <c r="FD218" s="22"/>
      <c r="FE218" s="22"/>
      <c r="FF218" s="22"/>
      <c r="FG218" s="22"/>
      <c r="FH218" s="22"/>
      <c r="FI218" s="22"/>
      <c r="FJ218" s="22"/>
      <c r="FK218" s="22"/>
      <c r="FL218" s="22"/>
      <c r="FM218" s="22"/>
      <c r="FN218" s="22"/>
      <c r="FO218" s="22"/>
      <c r="FP218" s="22"/>
      <c r="FQ218" s="22"/>
      <c r="FR218" s="22"/>
      <c r="FS218" s="22"/>
      <c r="FT218" s="22"/>
      <c r="FU218" s="22"/>
      <c r="FV218" s="22"/>
      <c r="FW218" s="22"/>
      <c r="FX218" s="22"/>
      <c r="FY218" s="22"/>
      <c r="FZ218" s="22"/>
      <c r="GA218" s="7"/>
      <c r="GB218" s="7"/>
      <c r="GC218" s="7"/>
      <c r="GD218" s="7"/>
      <c r="GE218" s="7"/>
      <c r="GF218" s="7"/>
      <c r="GG218" s="7"/>
      <c r="GH218" s="7"/>
      <c r="GI218" s="7"/>
      <c r="GJ218" s="7"/>
      <c r="GK218" s="7"/>
      <c r="GL218" s="7"/>
      <c r="GM218" s="7"/>
      <c r="GN218" s="7"/>
      <c r="GO218" s="7"/>
      <c r="GP218" s="7"/>
      <c r="GQ218" s="7"/>
      <c r="GR218" s="7"/>
      <c r="GS218" s="7"/>
      <c r="GT218" s="7"/>
      <c r="GU218" s="7"/>
      <c r="GV218" s="7"/>
      <c r="GW218" s="7"/>
      <c r="GX218" s="7"/>
      <c r="GY218" s="7"/>
      <c r="GZ218" s="7"/>
      <c r="HA218" s="7"/>
      <c r="HB218" s="7"/>
      <c r="HC218" s="7"/>
      <c r="HD218" s="7"/>
      <c r="HE218" s="7"/>
      <c r="HF218" s="7"/>
      <c r="HG218" s="7"/>
      <c r="HH218" s="7"/>
      <c r="HI218" s="7"/>
      <c r="HJ218" s="7"/>
      <c r="HK218" s="7"/>
      <c r="HL218" s="7"/>
      <c r="HM218" s="7"/>
      <c r="HN218" s="7"/>
      <c r="HO218" s="7"/>
      <c r="HP218" s="7"/>
      <c r="HQ218" s="7"/>
      <c r="HR218" s="7"/>
      <c r="HS218" s="7"/>
      <c r="HT218" s="7"/>
      <c r="HU218" s="7"/>
      <c r="HV218" s="7"/>
      <c r="HW218" s="7"/>
      <c r="HX218" s="7"/>
      <c r="HY218" s="7"/>
      <c r="HZ218" s="7"/>
      <c r="IA218" s="7"/>
      <c r="IB218" s="7"/>
      <c r="IC218" s="7"/>
      <c r="ID218" s="7"/>
      <c r="IE218" s="7"/>
      <c r="IF218" s="7"/>
      <c r="IG218" s="7"/>
      <c r="IH218" s="7"/>
      <c r="II218" s="7"/>
      <c r="IJ218" s="7"/>
      <c r="IK218" s="7"/>
      <c r="IL218" s="7"/>
      <c r="IM218" s="7"/>
      <c r="IN218" s="7"/>
      <c r="IO218" s="7"/>
    </row>
    <row r="219" spans="1:249" ht="78.75">
      <c r="A219" s="31" t="s">
        <v>198</v>
      </c>
      <c r="B219" s="30">
        <f t="shared" si="30"/>
        <v>17000</v>
      </c>
      <c r="C219" s="30">
        <f t="shared" si="30"/>
        <v>17000</v>
      </c>
      <c r="D219" s="30">
        <f t="shared" si="30"/>
        <v>0</v>
      </c>
      <c r="E219" s="30">
        <v>0</v>
      </c>
      <c r="F219" s="30">
        <v>0</v>
      </c>
      <c r="G219" s="30">
        <f t="shared" si="31"/>
        <v>0</v>
      </c>
      <c r="H219" s="30">
        <v>0</v>
      </c>
      <c r="I219" s="30">
        <v>0</v>
      </c>
      <c r="J219" s="30">
        <f t="shared" si="38"/>
        <v>0</v>
      </c>
      <c r="K219" s="30">
        <v>0</v>
      </c>
      <c r="L219" s="30">
        <v>0</v>
      </c>
      <c r="M219" s="30">
        <f t="shared" si="39"/>
        <v>0</v>
      </c>
      <c r="N219" s="30">
        <v>17000</v>
      </c>
      <c r="O219" s="30">
        <v>17000</v>
      </c>
      <c r="P219" s="30">
        <f t="shared" si="40"/>
        <v>0</v>
      </c>
      <c r="Q219" s="30">
        <v>0</v>
      </c>
      <c r="R219" s="30">
        <v>0</v>
      </c>
      <c r="S219" s="30">
        <f t="shared" si="41"/>
        <v>0</v>
      </c>
      <c r="T219" s="30">
        <v>0</v>
      </c>
      <c r="U219" s="30">
        <v>0</v>
      </c>
      <c r="V219" s="30">
        <f t="shared" si="42"/>
        <v>0</v>
      </c>
      <c r="W219" s="30">
        <v>0</v>
      </c>
      <c r="X219" s="30">
        <v>0</v>
      </c>
      <c r="Y219" s="30">
        <f t="shared" si="43"/>
        <v>0</v>
      </c>
      <c r="Z219" s="30">
        <v>0</v>
      </c>
      <c r="AA219" s="30">
        <v>0</v>
      </c>
      <c r="AB219" s="30">
        <f t="shared" si="44"/>
        <v>0</v>
      </c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  <c r="CS219" s="7"/>
      <c r="CT219" s="7"/>
      <c r="CU219" s="7"/>
      <c r="CV219" s="7"/>
      <c r="CW219" s="7"/>
      <c r="CX219" s="7"/>
      <c r="CY219" s="7"/>
      <c r="CZ219" s="7"/>
      <c r="DA219" s="7"/>
      <c r="DB219" s="7"/>
      <c r="DC219" s="7"/>
      <c r="DD219" s="7"/>
      <c r="DE219" s="7"/>
      <c r="DF219" s="7"/>
      <c r="DG219" s="7"/>
      <c r="DH219" s="7"/>
      <c r="DI219" s="7"/>
      <c r="DJ219" s="7"/>
      <c r="DK219" s="7"/>
      <c r="DL219" s="7"/>
      <c r="DM219" s="7"/>
      <c r="DN219" s="7"/>
      <c r="DO219" s="7"/>
      <c r="DP219" s="7"/>
      <c r="DQ219" s="7"/>
      <c r="DR219" s="7"/>
      <c r="DS219" s="7"/>
      <c r="DT219" s="7"/>
      <c r="DU219" s="7"/>
      <c r="DV219" s="7"/>
      <c r="DW219" s="7"/>
      <c r="DX219" s="7"/>
      <c r="DY219" s="7"/>
      <c r="DZ219" s="7"/>
      <c r="EA219" s="7"/>
      <c r="EB219" s="7"/>
      <c r="EC219" s="7"/>
      <c r="ED219" s="7"/>
      <c r="EE219" s="7"/>
      <c r="EF219" s="7"/>
      <c r="EG219" s="7"/>
      <c r="EH219" s="7"/>
      <c r="EI219" s="7"/>
      <c r="EJ219" s="7"/>
      <c r="EK219" s="7"/>
      <c r="EL219" s="7"/>
      <c r="EM219" s="7"/>
      <c r="EN219" s="7"/>
      <c r="EO219" s="7"/>
      <c r="EP219" s="7"/>
      <c r="EQ219" s="7"/>
      <c r="ER219" s="7"/>
      <c r="ES219" s="7"/>
      <c r="ET219" s="7"/>
      <c r="EU219" s="7"/>
      <c r="EV219" s="7"/>
      <c r="EW219" s="7"/>
      <c r="EX219" s="7"/>
      <c r="EY219" s="7"/>
      <c r="EZ219" s="7"/>
      <c r="FA219" s="7"/>
      <c r="FB219" s="7"/>
      <c r="FC219" s="7"/>
      <c r="FD219" s="7"/>
      <c r="FE219" s="7"/>
      <c r="FF219" s="7"/>
      <c r="FG219" s="7"/>
      <c r="FH219" s="7"/>
      <c r="FI219" s="7"/>
      <c r="FJ219" s="7"/>
      <c r="FK219" s="7"/>
      <c r="FL219" s="7"/>
      <c r="FM219" s="7"/>
      <c r="FN219" s="7"/>
      <c r="FO219" s="7"/>
      <c r="FP219" s="7"/>
      <c r="FQ219" s="7"/>
      <c r="FR219" s="7"/>
      <c r="FS219" s="7"/>
      <c r="FT219" s="7"/>
      <c r="FU219" s="7"/>
      <c r="FV219" s="7"/>
      <c r="FW219" s="7"/>
      <c r="FX219" s="7"/>
      <c r="FY219" s="7"/>
      <c r="FZ219" s="7"/>
      <c r="GA219" s="7"/>
      <c r="GB219" s="7"/>
      <c r="GC219" s="7"/>
      <c r="GD219" s="7"/>
      <c r="GE219" s="7"/>
      <c r="GF219" s="7"/>
      <c r="GG219" s="7"/>
      <c r="GH219" s="7"/>
      <c r="GI219" s="7"/>
      <c r="GJ219" s="7"/>
      <c r="GK219" s="7"/>
      <c r="GL219" s="7"/>
      <c r="GM219" s="7"/>
      <c r="GN219" s="7"/>
      <c r="GO219" s="7"/>
      <c r="GP219" s="7"/>
      <c r="GQ219" s="7"/>
      <c r="GR219" s="7"/>
      <c r="GS219" s="7"/>
      <c r="GT219" s="7"/>
      <c r="GU219" s="7"/>
      <c r="GV219" s="7"/>
      <c r="GW219" s="7"/>
      <c r="GX219" s="7"/>
      <c r="GY219" s="7"/>
      <c r="GZ219" s="7"/>
      <c r="HA219" s="7"/>
      <c r="HB219" s="7"/>
      <c r="HC219" s="7"/>
      <c r="HD219" s="7"/>
      <c r="HE219" s="7"/>
      <c r="HF219" s="7"/>
      <c r="HG219" s="7"/>
      <c r="HH219" s="7"/>
      <c r="HI219" s="7"/>
      <c r="HJ219" s="7"/>
      <c r="HK219" s="7"/>
      <c r="HL219" s="7"/>
      <c r="HM219" s="7"/>
      <c r="HN219" s="7"/>
      <c r="HO219" s="7"/>
      <c r="HP219" s="7"/>
      <c r="HQ219" s="7"/>
      <c r="HR219" s="7"/>
      <c r="HS219" s="7"/>
      <c r="HT219" s="7"/>
      <c r="HU219" s="7"/>
      <c r="HV219" s="7"/>
      <c r="HW219" s="7"/>
      <c r="HX219" s="7"/>
      <c r="HY219" s="7"/>
      <c r="HZ219" s="7"/>
      <c r="IA219" s="7"/>
      <c r="IB219" s="7"/>
      <c r="IC219" s="7"/>
      <c r="ID219" s="7"/>
      <c r="IE219" s="7"/>
      <c r="IF219" s="7"/>
      <c r="IG219" s="7"/>
      <c r="IH219" s="7"/>
      <c r="II219" s="7"/>
      <c r="IJ219" s="7"/>
      <c r="IK219" s="7"/>
      <c r="IL219" s="7"/>
      <c r="IM219" s="7"/>
      <c r="IN219" s="7"/>
      <c r="IO219" s="7"/>
    </row>
    <row r="220" spans="1:249" ht="31.5">
      <c r="A220" s="23" t="s">
        <v>120</v>
      </c>
      <c r="B220" s="24">
        <f t="shared" si="30"/>
        <v>200265</v>
      </c>
      <c r="C220" s="24">
        <f t="shared" si="30"/>
        <v>200265</v>
      </c>
      <c r="D220" s="24">
        <f t="shared" si="30"/>
        <v>0</v>
      </c>
      <c r="E220" s="24">
        <f>SUM(E221:E221)</f>
        <v>0</v>
      </c>
      <c r="F220" s="24">
        <f>SUM(F221:F221)</f>
        <v>0</v>
      </c>
      <c r="G220" s="24">
        <f t="shared" si="31"/>
        <v>0</v>
      </c>
      <c r="H220" s="24">
        <f>SUM(H221:H221)</f>
        <v>0</v>
      </c>
      <c r="I220" s="24">
        <f>SUM(I221:I221)</f>
        <v>0</v>
      </c>
      <c r="J220" s="24">
        <f t="shared" si="38"/>
        <v>0</v>
      </c>
      <c r="K220" s="24">
        <f>SUM(K221:K221)</f>
        <v>0</v>
      </c>
      <c r="L220" s="24">
        <f>SUM(L221:L221)</f>
        <v>0</v>
      </c>
      <c r="M220" s="24">
        <f t="shared" si="39"/>
        <v>0</v>
      </c>
      <c r="N220" s="24">
        <f>SUM(N221:N221)</f>
        <v>200265</v>
      </c>
      <c r="O220" s="24">
        <f>SUM(O221:O221)</f>
        <v>200265</v>
      </c>
      <c r="P220" s="24">
        <f t="shared" si="40"/>
        <v>0</v>
      </c>
      <c r="Q220" s="24">
        <f>SUM(Q221:Q221)</f>
        <v>0</v>
      </c>
      <c r="R220" s="24">
        <f>SUM(R221:R221)</f>
        <v>0</v>
      </c>
      <c r="S220" s="24">
        <f t="shared" si="41"/>
        <v>0</v>
      </c>
      <c r="T220" s="24">
        <f>SUM(T221:T221)</f>
        <v>0</v>
      </c>
      <c r="U220" s="24">
        <f>SUM(U221:U221)</f>
        <v>0</v>
      </c>
      <c r="V220" s="24">
        <f t="shared" si="42"/>
        <v>0</v>
      </c>
      <c r="W220" s="24">
        <f>SUM(W221:W221)</f>
        <v>0</v>
      </c>
      <c r="X220" s="24">
        <f>SUM(X221:X221)</f>
        <v>0</v>
      </c>
      <c r="Y220" s="24">
        <f t="shared" si="43"/>
        <v>0</v>
      </c>
      <c r="Z220" s="24">
        <f>SUM(Z221:Z221)</f>
        <v>0</v>
      </c>
      <c r="AA220" s="24">
        <f>SUM(AA221:AA221)</f>
        <v>0</v>
      </c>
      <c r="AB220" s="24">
        <f t="shared" si="44"/>
        <v>0</v>
      </c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  <c r="DH220" s="7"/>
      <c r="DI220" s="7"/>
      <c r="DJ220" s="7"/>
      <c r="DK220" s="7"/>
      <c r="DL220" s="7"/>
      <c r="DM220" s="7"/>
      <c r="DN220" s="7"/>
      <c r="DO220" s="7"/>
      <c r="DP220" s="7"/>
      <c r="DQ220" s="7"/>
      <c r="DR220" s="7"/>
      <c r="DS220" s="7"/>
      <c r="DT220" s="7"/>
      <c r="DU220" s="7"/>
      <c r="DV220" s="7"/>
      <c r="DW220" s="7"/>
      <c r="DX220" s="7"/>
      <c r="DY220" s="7"/>
      <c r="DZ220" s="7"/>
      <c r="EA220" s="7"/>
      <c r="EB220" s="7"/>
      <c r="EC220" s="7"/>
      <c r="ED220" s="7"/>
      <c r="EE220" s="7"/>
      <c r="EF220" s="7"/>
      <c r="EG220" s="7"/>
      <c r="EH220" s="7"/>
      <c r="EI220" s="7"/>
      <c r="EJ220" s="7"/>
      <c r="EK220" s="7"/>
      <c r="EL220" s="7"/>
      <c r="EM220" s="7"/>
      <c r="EN220" s="7"/>
      <c r="EO220" s="7"/>
      <c r="EP220" s="7"/>
      <c r="EQ220" s="7"/>
      <c r="ER220" s="7"/>
      <c r="ES220" s="7"/>
      <c r="ET220" s="7"/>
      <c r="EU220" s="7"/>
      <c r="EV220" s="7"/>
      <c r="EW220" s="7"/>
      <c r="EX220" s="7"/>
      <c r="EY220" s="7"/>
      <c r="EZ220" s="7"/>
      <c r="FA220" s="7"/>
      <c r="FB220" s="7"/>
      <c r="FC220" s="7"/>
      <c r="FD220" s="7"/>
      <c r="FE220" s="7"/>
      <c r="FF220" s="7"/>
      <c r="FG220" s="7"/>
      <c r="FH220" s="7"/>
      <c r="FI220" s="7"/>
      <c r="FJ220" s="7"/>
      <c r="FK220" s="7"/>
      <c r="FL220" s="7"/>
      <c r="FM220" s="7"/>
      <c r="FN220" s="7"/>
      <c r="FO220" s="7"/>
      <c r="FP220" s="7"/>
      <c r="FQ220" s="7"/>
      <c r="FR220" s="7"/>
      <c r="FS220" s="7"/>
      <c r="FT220" s="7"/>
      <c r="FU220" s="7"/>
      <c r="FV220" s="7"/>
      <c r="FW220" s="7"/>
      <c r="FX220" s="7"/>
      <c r="FY220" s="7"/>
      <c r="FZ220" s="7"/>
      <c r="GA220" s="22"/>
      <c r="GB220" s="22"/>
      <c r="GC220" s="22"/>
      <c r="GD220" s="22"/>
      <c r="GE220" s="22"/>
      <c r="GF220" s="22"/>
      <c r="GG220" s="22"/>
      <c r="GH220" s="22"/>
      <c r="GI220" s="22"/>
      <c r="GJ220" s="22"/>
      <c r="GK220" s="22"/>
      <c r="GL220" s="22"/>
      <c r="GM220" s="22"/>
      <c r="GN220" s="22"/>
      <c r="GO220" s="22"/>
      <c r="GP220" s="22"/>
      <c r="GQ220" s="22"/>
      <c r="GR220" s="22"/>
      <c r="GS220" s="22"/>
      <c r="GT220" s="22"/>
      <c r="GU220" s="22"/>
      <c r="GV220" s="22"/>
      <c r="GW220" s="22"/>
      <c r="GX220" s="22"/>
      <c r="GY220" s="22"/>
      <c r="GZ220" s="22"/>
      <c r="HA220" s="22"/>
      <c r="HB220" s="22"/>
      <c r="HC220" s="22"/>
      <c r="HD220" s="22"/>
      <c r="HE220" s="22"/>
      <c r="HF220" s="22"/>
      <c r="HG220" s="22"/>
      <c r="HH220" s="22"/>
      <c r="HI220" s="22"/>
      <c r="HJ220" s="22"/>
      <c r="HK220" s="22"/>
      <c r="HL220" s="22"/>
      <c r="HM220" s="22"/>
      <c r="HN220" s="22"/>
      <c r="HO220" s="22"/>
      <c r="HP220" s="22"/>
      <c r="HQ220" s="22"/>
      <c r="HR220" s="22"/>
      <c r="HS220" s="22"/>
      <c r="HT220" s="22"/>
      <c r="HU220" s="22"/>
      <c r="HV220" s="22"/>
      <c r="HW220" s="22"/>
      <c r="HX220" s="22"/>
      <c r="HY220" s="22"/>
      <c r="HZ220" s="22"/>
      <c r="IA220" s="22"/>
      <c r="IB220" s="22"/>
      <c r="IC220" s="22"/>
      <c r="ID220" s="22"/>
      <c r="IE220" s="22"/>
      <c r="IF220" s="22"/>
      <c r="IG220" s="22"/>
      <c r="IH220" s="22"/>
      <c r="II220" s="22"/>
      <c r="IJ220" s="22"/>
      <c r="IK220" s="22"/>
      <c r="IL220" s="22"/>
      <c r="IM220" s="22"/>
      <c r="IN220" s="22"/>
      <c r="IO220" s="22"/>
    </row>
    <row r="221" spans="1:249" ht="78.75">
      <c r="A221" s="29" t="s">
        <v>199</v>
      </c>
      <c r="B221" s="30">
        <f t="shared" si="30"/>
        <v>200265</v>
      </c>
      <c r="C221" s="30">
        <f t="shared" si="30"/>
        <v>200265</v>
      </c>
      <c r="D221" s="30">
        <f t="shared" si="30"/>
        <v>0</v>
      </c>
      <c r="E221" s="30">
        <v>0</v>
      </c>
      <c r="F221" s="30">
        <v>0</v>
      </c>
      <c r="G221" s="30">
        <f t="shared" si="31"/>
        <v>0</v>
      </c>
      <c r="H221" s="30">
        <v>0</v>
      </c>
      <c r="I221" s="30">
        <v>0</v>
      </c>
      <c r="J221" s="30">
        <f t="shared" si="38"/>
        <v>0</v>
      </c>
      <c r="K221" s="30">
        <v>0</v>
      </c>
      <c r="L221" s="30">
        <v>0</v>
      </c>
      <c r="M221" s="30">
        <f t="shared" si="39"/>
        <v>0</v>
      </c>
      <c r="N221" s="30">
        <v>200265</v>
      </c>
      <c r="O221" s="30">
        <v>200265</v>
      </c>
      <c r="P221" s="30">
        <f t="shared" si="40"/>
        <v>0</v>
      </c>
      <c r="Q221" s="30">
        <v>0</v>
      </c>
      <c r="R221" s="30">
        <v>0</v>
      </c>
      <c r="S221" s="30">
        <f t="shared" si="41"/>
        <v>0</v>
      </c>
      <c r="T221" s="30">
        <v>0</v>
      </c>
      <c r="U221" s="30">
        <v>0</v>
      </c>
      <c r="V221" s="30">
        <f t="shared" si="42"/>
        <v>0</v>
      </c>
      <c r="W221" s="30">
        <v>0</v>
      </c>
      <c r="X221" s="30">
        <v>0</v>
      </c>
      <c r="Y221" s="30">
        <f t="shared" si="43"/>
        <v>0</v>
      </c>
      <c r="Z221" s="30">
        <v>0</v>
      </c>
      <c r="AA221" s="30">
        <v>0</v>
      </c>
      <c r="AB221" s="30">
        <f t="shared" si="44"/>
        <v>0</v>
      </c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7"/>
      <c r="DS221" s="7"/>
      <c r="DT221" s="7"/>
      <c r="DU221" s="7"/>
      <c r="DV221" s="7"/>
      <c r="DW221" s="7"/>
      <c r="DX221" s="7"/>
      <c r="DY221" s="7"/>
      <c r="DZ221" s="7"/>
      <c r="EA221" s="7"/>
      <c r="EB221" s="7"/>
      <c r="EC221" s="7"/>
      <c r="ED221" s="7"/>
      <c r="EE221" s="7"/>
      <c r="EF221" s="7"/>
      <c r="EG221" s="7"/>
      <c r="EH221" s="7"/>
      <c r="EI221" s="7"/>
      <c r="EJ221" s="7"/>
      <c r="EK221" s="7"/>
      <c r="EL221" s="7"/>
      <c r="EM221" s="7"/>
      <c r="EN221" s="7"/>
      <c r="EO221" s="7"/>
      <c r="EP221" s="7"/>
      <c r="EQ221" s="7"/>
      <c r="ER221" s="7"/>
      <c r="ES221" s="7"/>
      <c r="ET221" s="7"/>
      <c r="EU221" s="7"/>
      <c r="EV221" s="7"/>
      <c r="EW221" s="7"/>
      <c r="EX221" s="7"/>
      <c r="EY221" s="7"/>
      <c r="EZ221" s="7"/>
      <c r="FA221" s="7"/>
      <c r="FB221" s="7"/>
      <c r="FC221" s="7"/>
      <c r="FD221" s="7"/>
      <c r="FE221" s="7"/>
      <c r="FF221" s="7"/>
      <c r="FG221" s="7"/>
      <c r="FH221" s="7"/>
      <c r="FI221" s="7"/>
      <c r="FJ221" s="7"/>
      <c r="FK221" s="7"/>
      <c r="FL221" s="7"/>
      <c r="FM221" s="7"/>
      <c r="FN221" s="7"/>
      <c r="FO221" s="7"/>
      <c r="FP221" s="7"/>
      <c r="FQ221" s="7"/>
      <c r="FR221" s="7"/>
      <c r="FS221" s="7"/>
      <c r="FT221" s="7"/>
      <c r="FU221" s="7"/>
      <c r="FV221" s="7"/>
      <c r="FW221" s="7"/>
      <c r="FX221" s="7"/>
      <c r="FY221" s="7"/>
      <c r="FZ221" s="7"/>
      <c r="GA221" s="7"/>
      <c r="GB221" s="7"/>
      <c r="GC221" s="7"/>
      <c r="GD221" s="7"/>
      <c r="GE221" s="7"/>
      <c r="GF221" s="7"/>
      <c r="GG221" s="7"/>
      <c r="GH221" s="7"/>
      <c r="GI221" s="7"/>
      <c r="GJ221" s="7"/>
      <c r="GK221" s="7"/>
      <c r="GL221" s="7"/>
      <c r="GM221" s="7"/>
      <c r="GN221" s="7"/>
      <c r="GO221" s="7"/>
      <c r="GP221" s="7"/>
      <c r="GQ221" s="7"/>
      <c r="GR221" s="7"/>
      <c r="GS221" s="7"/>
      <c r="GT221" s="7"/>
      <c r="GU221" s="7"/>
      <c r="GV221" s="7"/>
      <c r="GW221" s="7"/>
      <c r="GX221" s="7"/>
      <c r="GY221" s="7"/>
      <c r="GZ221" s="7"/>
      <c r="HA221" s="7"/>
      <c r="HB221" s="7"/>
      <c r="HC221" s="7"/>
      <c r="HD221" s="7"/>
      <c r="HE221" s="7"/>
      <c r="HF221" s="7"/>
      <c r="HG221" s="7"/>
      <c r="HH221" s="7"/>
      <c r="HI221" s="7"/>
      <c r="HJ221" s="7"/>
      <c r="HK221" s="7"/>
      <c r="HL221" s="7"/>
      <c r="HM221" s="7"/>
      <c r="HN221" s="7"/>
      <c r="HO221" s="7"/>
      <c r="HP221" s="7"/>
      <c r="HQ221" s="7"/>
      <c r="HR221" s="7"/>
      <c r="HS221" s="7"/>
      <c r="HT221" s="7"/>
      <c r="HU221" s="7"/>
      <c r="HV221" s="7"/>
      <c r="HW221" s="7"/>
      <c r="HX221" s="7"/>
      <c r="HY221" s="7"/>
      <c r="HZ221" s="7"/>
      <c r="IA221" s="7"/>
      <c r="IB221" s="7"/>
      <c r="IC221" s="7"/>
      <c r="ID221" s="7"/>
      <c r="IE221" s="7"/>
      <c r="IF221" s="7"/>
      <c r="IG221" s="7"/>
      <c r="IH221" s="7"/>
      <c r="II221" s="7"/>
      <c r="IJ221" s="7"/>
      <c r="IK221" s="7"/>
      <c r="IL221" s="7"/>
      <c r="IM221" s="7"/>
      <c r="IN221" s="7"/>
      <c r="IO221" s="7"/>
    </row>
    <row r="222" spans="1:249">
      <c r="A222" s="23" t="s">
        <v>127</v>
      </c>
      <c r="B222" s="24">
        <f t="shared" si="30"/>
        <v>898760</v>
      </c>
      <c r="C222" s="24">
        <f t="shared" si="30"/>
        <v>898760</v>
      </c>
      <c r="D222" s="24">
        <f t="shared" si="30"/>
        <v>0</v>
      </c>
      <c r="E222" s="24">
        <f>SUM(E223:E229)</f>
        <v>0</v>
      </c>
      <c r="F222" s="24">
        <f>SUM(F223:F229)</f>
        <v>0</v>
      </c>
      <c r="G222" s="24">
        <f t="shared" si="31"/>
        <v>0</v>
      </c>
      <c r="H222" s="24">
        <f>SUM(H223:H229)</f>
        <v>0</v>
      </c>
      <c r="I222" s="24">
        <f>SUM(I223:I229)</f>
        <v>0</v>
      </c>
      <c r="J222" s="24">
        <f t="shared" si="38"/>
        <v>0</v>
      </c>
      <c r="K222" s="24">
        <f>SUM(K223:K229)</f>
        <v>898760</v>
      </c>
      <c r="L222" s="24">
        <f>SUM(L223:L229)</f>
        <v>898760</v>
      </c>
      <c r="M222" s="24">
        <f t="shared" si="39"/>
        <v>0</v>
      </c>
      <c r="N222" s="24">
        <f>SUM(N223:N229)</f>
        <v>0</v>
      </c>
      <c r="O222" s="24">
        <f>SUM(O223:O229)</f>
        <v>0</v>
      </c>
      <c r="P222" s="24">
        <f t="shared" si="40"/>
        <v>0</v>
      </c>
      <c r="Q222" s="24">
        <f>SUM(Q223:Q229)</f>
        <v>0</v>
      </c>
      <c r="R222" s="24">
        <f>SUM(R223:R229)</f>
        <v>0</v>
      </c>
      <c r="S222" s="24">
        <f t="shared" si="41"/>
        <v>0</v>
      </c>
      <c r="T222" s="24">
        <f>SUM(T223:T229)</f>
        <v>0</v>
      </c>
      <c r="U222" s="24">
        <f>SUM(U223:U229)</f>
        <v>0</v>
      </c>
      <c r="V222" s="24">
        <f t="shared" si="42"/>
        <v>0</v>
      </c>
      <c r="W222" s="24">
        <f>SUM(W223:W229)</f>
        <v>0</v>
      </c>
      <c r="X222" s="24">
        <f>SUM(X223:X229)</f>
        <v>0</v>
      </c>
      <c r="Y222" s="24">
        <f t="shared" si="43"/>
        <v>0</v>
      </c>
      <c r="Z222" s="24">
        <f>SUM(Z223:Z229)</f>
        <v>0</v>
      </c>
      <c r="AA222" s="24">
        <f>SUM(AA223:AA229)</f>
        <v>0</v>
      </c>
      <c r="AB222" s="24">
        <f t="shared" si="44"/>
        <v>0</v>
      </c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7"/>
      <c r="DS222" s="7"/>
      <c r="DT222" s="7"/>
      <c r="DU222" s="7"/>
      <c r="DV222" s="7"/>
      <c r="DW222" s="7"/>
      <c r="DX222" s="7"/>
      <c r="DY222" s="7"/>
      <c r="DZ222" s="7"/>
      <c r="EA222" s="7"/>
      <c r="EB222" s="7"/>
      <c r="EC222" s="7"/>
      <c r="ED222" s="7"/>
      <c r="EE222" s="7"/>
      <c r="EF222" s="7"/>
      <c r="EG222" s="7"/>
      <c r="EH222" s="7"/>
      <c r="EI222" s="7"/>
      <c r="EJ222" s="7"/>
      <c r="EK222" s="7"/>
      <c r="EL222" s="7"/>
      <c r="EM222" s="7"/>
      <c r="EN222" s="7"/>
      <c r="EO222" s="7"/>
      <c r="EP222" s="7"/>
      <c r="EQ222" s="7"/>
      <c r="ER222" s="7"/>
      <c r="ES222" s="7"/>
      <c r="ET222" s="7"/>
      <c r="EU222" s="7"/>
      <c r="EV222" s="7"/>
      <c r="EW222" s="7"/>
      <c r="EX222" s="7"/>
      <c r="EY222" s="7"/>
      <c r="EZ222" s="7"/>
      <c r="FA222" s="7"/>
      <c r="FB222" s="7"/>
      <c r="FC222" s="7"/>
      <c r="FD222" s="7"/>
      <c r="FE222" s="7"/>
      <c r="FF222" s="7"/>
      <c r="FG222" s="7"/>
      <c r="FH222" s="7"/>
      <c r="FI222" s="7"/>
      <c r="FJ222" s="7"/>
      <c r="FK222" s="7"/>
      <c r="FL222" s="7"/>
      <c r="FM222" s="7"/>
      <c r="FN222" s="7"/>
      <c r="FO222" s="7"/>
      <c r="FP222" s="7"/>
      <c r="FQ222" s="7"/>
      <c r="FR222" s="7"/>
      <c r="FS222" s="7"/>
      <c r="FT222" s="7"/>
      <c r="FU222" s="7"/>
      <c r="FV222" s="7"/>
      <c r="FW222" s="7"/>
      <c r="FX222" s="7"/>
      <c r="FY222" s="7"/>
      <c r="FZ222" s="7"/>
      <c r="GA222" s="7"/>
      <c r="GB222" s="7"/>
      <c r="GC222" s="7"/>
      <c r="GD222" s="7"/>
      <c r="GE222" s="7"/>
      <c r="GF222" s="7"/>
      <c r="GG222" s="7"/>
      <c r="GH222" s="7"/>
      <c r="GI222" s="7"/>
      <c r="GJ222" s="7"/>
      <c r="GK222" s="7"/>
      <c r="GL222" s="7"/>
      <c r="GM222" s="7"/>
      <c r="GN222" s="7"/>
      <c r="GO222" s="7"/>
      <c r="GP222" s="7"/>
      <c r="GQ222" s="7"/>
      <c r="GR222" s="7"/>
      <c r="GS222" s="7"/>
      <c r="GT222" s="7"/>
      <c r="GU222" s="7"/>
      <c r="GV222" s="7"/>
      <c r="GW222" s="7"/>
      <c r="GX222" s="7"/>
      <c r="GY222" s="7"/>
      <c r="GZ222" s="7"/>
      <c r="HA222" s="7"/>
      <c r="HB222" s="7"/>
      <c r="HC222" s="7"/>
      <c r="HD222" s="7"/>
      <c r="HE222" s="7"/>
      <c r="HF222" s="7"/>
      <c r="HG222" s="7"/>
      <c r="HH222" s="7"/>
      <c r="HI222" s="7"/>
      <c r="HJ222" s="7"/>
      <c r="HK222" s="7"/>
      <c r="HL222" s="7"/>
      <c r="HM222" s="7"/>
      <c r="HN222" s="7"/>
      <c r="HO222" s="7"/>
      <c r="HP222" s="7"/>
      <c r="HQ222" s="7"/>
      <c r="HR222" s="7"/>
      <c r="HS222" s="7"/>
      <c r="HT222" s="7"/>
      <c r="HU222" s="7"/>
      <c r="HV222" s="7"/>
      <c r="HW222" s="7"/>
      <c r="HX222" s="7"/>
      <c r="HY222" s="7"/>
      <c r="HZ222" s="7"/>
      <c r="IA222" s="7"/>
      <c r="IB222" s="7"/>
      <c r="IC222" s="7"/>
      <c r="ID222" s="7"/>
      <c r="IE222" s="7"/>
      <c r="IF222" s="7"/>
      <c r="IG222" s="7"/>
      <c r="IH222" s="7"/>
      <c r="II222" s="7"/>
      <c r="IJ222" s="7"/>
      <c r="IK222" s="7"/>
      <c r="IL222" s="7"/>
      <c r="IM222" s="7"/>
      <c r="IN222" s="7"/>
      <c r="IO222" s="7"/>
    </row>
    <row r="223" spans="1:249">
      <c r="A223" s="29" t="s">
        <v>200</v>
      </c>
      <c r="B223" s="30">
        <f t="shared" si="30"/>
        <v>29880</v>
      </c>
      <c r="C223" s="30">
        <f t="shared" si="30"/>
        <v>29880</v>
      </c>
      <c r="D223" s="30">
        <f t="shared" si="30"/>
        <v>0</v>
      </c>
      <c r="E223" s="30">
        <v>0</v>
      </c>
      <c r="F223" s="30">
        <v>0</v>
      </c>
      <c r="G223" s="30">
        <f t="shared" si="31"/>
        <v>0</v>
      </c>
      <c r="H223" s="30">
        <v>0</v>
      </c>
      <c r="I223" s="30">
        <v>0</v>
      </c>
      <c r="J223" s="30">
        <f t="shared" si="38"/>
        <v>0</v>
      </c>
      <c r="K223" s="30">
        <v>29880</v>
      </c>
      <c r="L223" s="30">
        <v>29880</v>
      </c>
      <c r="M223" s="30">
        <f t="shared" si="39"/>
        <v>0</v>
      </c>
      <c r="N223" s="30">
        <v>0</v>
      </c>
      <c r="O223" s="30">
        <v>0</v>
      </c>
      <c r="P223" s="30">
        <f t="shared" si="40"/>
        <v>0</v>
      </c>
      <c r="Q223" s="30">
        <v>0</v>
      </c>
      <c r="R223" s="30">
        <v>0</v>
      </c>
      <c r="S223" s="30">
        <f t="shared" si="41"/>
        <v>0</v>
      </c>
      <c r="T223" s="30">
        <v>0</v>
      </c>
      <c r="U223" s="30">
        <v>0</v>
      </c>
      <c r="V223" s="30">
        <f t="shared" si="42"/>
        <v>0</v>
      </c>
      <c r="W223" s="30">
        <v>0</v>
      </c>
      <c r="X223" s="30">
        <v>0</v>
      </c>
      <c r="Y223" s="30">
        <f t="shared" si="43"/>
        <v>0</v>
      </c>
      <c r="Z223" s="30">
        <v>0</v>
      </c>
      <c r="AA223" s="30">
        <v>0</v>
      </c>
      <c r="AB223" s="30">
        <f t="shared" si="44"/>
        <v>0</v>
      </c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  <c r="CS223" s="7"/>
      <c r="CT223" s="7"/>
      <c r="CU223" s="7"/>
      <c r="CV223" s="7"/>
      <c r="CW223" s="7"/>
      <c r="CX223" s="7"/>
      <c r="CY223" s="7"/>
      <c r="CZ223" s="7"/>
      <c r="DA223" s="7"/>
      <c r="DB223" s="7"/>
      <c r="DC223" s="7"/>
      <c r="DD223" s="7"/>
      <c r="DE223" s="7"/>
      <c r="DF223" s="7"/>
      <c r="DG223" s="7"/>
      <c r="DH223" s="7"/>
      <c r="DI223" s="7"/>
      <c r="DJ223" s="7"/>
      <c r="DK223" s="7"/>
      <c r="DL223" s="7"/>
      <c r="DM223" s="7"/>
      <c r="DN223" s="7"/>
      <c r="DO223" s="7"/>
      <c r="DP223" s="7"/>
      <c r="DQ223" s="7"/>
      <c r="DR223" s="7"/>
      <c r="DS223" s="7"/>
      <c r="DT223" s="7"/>
      <c r="DU223" s="7"/>
      <c r="DV223" s="7"/>
      <c r="DW223" s="7"/>
      <c r="DX223" s="7"/>
      <c r="DY223" s="7"/>
      <c r="DZ223" s="7"/>
      <c r="EA223" s="7"/>
      <c r="EB223" s="7"/>
      <c r="EC223" s="7"/>
      <c r="ED223" s="7"/>
      <c r="EE223" s="7"/>
      <c r="EF223" s="7"/>
      <c r="EG223" s="7"/>
      <c r="EH223" s="7"/>
      <c r="EI223" s="7"/>
      <c r="EJ223" s="7"/>
      <c r="EK223" s="7"/>
      <c r="EL223" s="7"/>
      <c r="EM223" s="7"/>
      <c r="EN223" s="7"/>
      <c r="EO223" s="7"/>
      <c r="EP223" s="7"/>
      <c r="EQ223" s="7"/>
      <c r="ER223" s="7"/>
      <c r="ES223" s="7"/>
      <c r="ET223" s="7"/>
      <c r="EU223" s="7"/>
      <c r="EV223" s="7"/>
      <c r="EW223" s="7"/>
      <c r="EX223" s="7"/>
      <c r="EY223" s="7"/>
      <c r="EZ223" s="7"/>
      <c r="FA223" s="7"/>
      <c r="FB223" s="7"/>
      <c r="FC223" s="7"/>
      <c r="FD223" s="7"/>
      <c r="FE223" s="7"/>
      <c r="FF223" s="7"/>
      <c r="FG223" s="7"/>
      <c r="FH223" s="7"/>
      <c r="FI223" s="7"/>
      <c r="FJ223" s="7"/>
      <c r="FK223" s="7"/>
      <c r="FL223" s="7"/>
      <c r="FM223" s="7"/>
      <c r="FN223" s="7"/>
      <c r="FO223" s="7"/>
      <c r="FP223" s="7"/>
      <c r="FQ223" s="7"/>
      <c r="FR223" s="7"/>
      <c r="FS223" s="7"/>
      <c r="FT223" s="7"/>
      <c r="FU223" s="7"/>
      <c r="FV223" s="7"/>
      <c r="FW223" s="7"/>
      <c r="FX223" s="7"/>
      <c r="FY223" s="7"/>
      <c r="FZ223" s="7"/>
      <c r="GA223" s="7"/>
      <c r="GB223" s="7"/>
      <c r="GC223" s="7"/>
      <c r="GD223" s="7"/>
      <c r="GE223" s="7"/>
      <c r="GF223" s="7"/>
      <c r="GG223" s="7"/>
      <c r="GH223" s="7"/>
      <c r="GI223" s="7"/>
      <c r="GJ223" s="7"/>
      <c r="GK223" s="7"/>
      <c r="GL223" s="7"/>
      <c r="GM223" s="7"/>
      <c r="GN223" s="7"/>
      <c r="GO223" s="7"/>
      <c r="GP223" s="7"/>
      <c r="GQ223" s="7"/>
      <c r="GR223" s="7"/>
      <c r="GS223" s="7"/>
      <c r="GT223" s="7"/>
      <c r="GU223" s="7"/>
      <c r="GV223" s="7"/>
      <c r="GW223" s="7"/>
      <c r="GX223" s="7"/>
      <c r="GY223" s="7"/>
      <c r="GZ223" s="7"/>
      <c r="HA223" s="7"/>
      <c r="HB223" s="7"/>
      <c r="HC223" s="7"/>
      <c r="HD223" s="7"/>
      <c r="HE223" s="7"/>
      <c r="HF223" s="7"/>
      <c r="HG223" s="7"/>
      <c r="HH223" s="7"/>
      <c r="HI223" s="7"/>
      <c r="HJ223" s="7"/>
      <c r="HK223" s="7"/>
      <c r="HL223" s="7"/>
      <c r="HM223" s="7"/>
      <c r="HN223" s="7"/>
      <c r="HO223" s="7"/>
      <c r="HP223" s="7"/>
      <c r="HQ223" s="7"/>
      <c r="HR223" s="7"/>
      <c r="HS223" s="7"/>
      <c r="HT223" s="7"/>
      <c r="HU223" s="7"/>
      <c r="HV223" s="7"/>
      <c r="HW223" s="7"/>
      <c r="HX223" s="7"/>
      <c r="HY223" s="7"/>
      <c r="HZ223" s="7"/>
      <c r="IA223" s="7"/>
      <c r="IB223" s="7"/>
      <c r="IC223" s="7"/>
      <c r="ID223" s="7"/>
      <c r="IE223" s="7"/>
      <c r="IF223" s="7"/>
      <c r="IG223" s="7"/>
      <c r="IH223" s="7"/>
      <c r="II223" s="7"/>
      <c r="IJ223" s="7"/>
      <c r="IK223" s="7"/>
      <c r="IL223" s="7"/>
      <c r="IM223" s="7"/>
      <c r="IN223" s="7"/>
      <c r="IO223" s="7"/>
    </row>
    <row r="224" spans="1:249">
      <c r="A224" s="29" t="s">
        <v>201</v>
      </c>
      <c r="B224" s="30">
        <f t="shared" si="30"/>
        <v>35000</v>
      </c>
      <c r="C224" s="30">
        <f t="shared" si="30"/>
        <v>35000</v>
      </c>
      <c r="D224" s="30">
        <f t="shared" si="30"/>
        <v>0</v>
      </c>
      <c r="E224" s="30">
        <v>0</v>
      </c>
      <c r="F224" s="30">
        <v>0</v>
      </c>
      <c r="G224" s="30">
        <f t="shared" si="31"/>
        <v>0</v>
      </c>
      <c r="H224" s="30">
        <v>0</v>
      </c>
      <c r="I224" s="30">
        <v>0</v>
      </c>
      <c r="J224" s="30">
        <f t="shared" si="38"/>
        <v>0</v>
      </c>
      <c r="K224" s="30">
        <v>35000</v>
      </c>
      <c r="L224" s="30">
        <v>35000</v>
      </c>
      <c r="M224" s="30">
        <f t="shared" si="39"/>
        <v>0</v>
      </c>
      <c r="N224" s="30">
        <v>0</v>
      </c>
      <c r="O224" s="30">
        <v>0</v>
      </c>
      <c r="P224" s="30">
        <f t="shared" si="40"/>
        <v>0</v>
      </c>
      <c r="Q224" s="30">
        <v>0</v>
      </c>
      <c r="R224" s="30">
        <v>0</v>
      </c>
      <c r="S224" s="30">
        <f t="shared" si="41"/>
        <v>0</v>
      </c>
      <c r="T224" s="30">
        <v>0</v>
      </c>
      <c r="U224" s="30">
        <v>0</v>
      </c>
      <c r="V224" s="30">
        <f t="shared" si="42"/>
        <v>0</v>
      </c>
      <c r="W224" s="30">
        <v>0</v>
      </c>
      <c r="X224" s="30">
        <v>0</v>
      </c>
      <c r="Y224" s="30">
        <f t="shared" si="43"/>
        <v>0</v>
      </c>
      <c r="Z224" s="30">
        <v>0</v>
      </c>
      <c r="AA224" s="30">
        <v>0</v>
      </c>
      <c r="AB224" s="30">
        <f t="shared" si="44"/>
        <v>0</v>
      </c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/>
      <c r="DP224" s="7"/>
      <c r="DQ224" s="7"/>
      <c r="DR224" s="7"/>
      <c r="DS224" s="7"/>
      <c r="DT224" s="7"/>
      <c r="DU224" s="7"/>
      <c r="DV224" s="7"/>
      <c r="DW224" s="7"/>
      <c r="DX224" s="7"/>
      <c r="DY224" s="7"/>
      <c r="DZ224" s="7"/>
      <c r="EA224" s="7"/>
      <c r="EB224" s="7"/>
      <c r="EC224" s="7"/>
      <c r="ED224" s="7"/>
      <c r="EE224" s="7"/>
      <c r="EF224" s="7"/>
      <c r="EG224" s="7"/>
      <c r="EH224" s="7"/>
      <c r="EI224" s="7"/>
      <c r="EJ224" s="7"/>
      <c r="EK224" s="7"/>
      <c r="EL224" s="7"/>
      <c r="EM224" s="7"/>
      <c r="EN224" s="7"/>
      <c r="EO224" s="7"/>
      <c r="EP224" s="7"/>
      <c r="EQ224" s="7"/>
      <c r="ER224" s="7"/>
      <c r="ES224" s="7"/>
      <c r="ET224" s="7"/>
      <c r="EU224" s="7"/>
      <c r="EV224" s="7"/>
      <c r="EW224" s="7"/>
      <c r="EX224" s="7"/>
      <c r="EY224" s="7"/>
      <c r="EZ224" s="7"/>
      <c r="FA224" s="7"/>
      <c r="FB224" s="7"/>
      <c r="FC224" s="7"/>
      <c r="FD224" s="7"/>
      <c r="FE224" s="7"/>
      <c r="FF224" s="7"/>
      <c r="FG224" s="7"/>
      <c r="FH224" s="7"/>
      <c r="FI224" s="7"/>
      <c r="FJ224" s="7"/>
      <c r="FK224" s="7"/>
      <c r="FL224" s="7"/>
      <c r="FM224" s="7"/>
      <c r="FN224" s="7"/>
      <c r="FO224" s="7"/>
      <c r="FP224" s="7"/>
      <c r="FQ224" s="7"/>
      <c r="FR224" s="7"/>
      <c r="FS224" s="7"/>
      <c r="FT224" s="7"/>
      <c r="FU224" s="7"/>
      <c r="FV224" s="7"/>
      <c r="FW224" s="7"/>
      <c r="FX224" s="7"/>
      <c r="FY224" s="7"/>
      <c r="FZ224" s="7"/>
      <c r="GA224" s="7"/>
      <c r="GB224" s="7"/>
      <c r="GC224" s="7"/>
      <c r="GD224" s="7"/>
      <c r="GE224" s="7"/>
      <c r="GF224" s="7"/>
      <c r="GG224" s="7"/>
      <c r="GH224" s="7"/>
      <c r="GI224" s="7"/>
      <c r="GJ224" s="7"/>
      <c r="GK224" s="7"/>
      <c r="GL224" s="7"/>
      <c r="GM224" s="7"/>
      <c r="GN224" s="7"/>
      <c r="GO224" s="7"/>
      <c r="GP224" s="7"/>
      <c r="GQ224" s="7"/>
      <c r="GR224" s="7"/>
      <c r="GS224" s="7"/>
      <c r="GT224" s="7"/>
      <c r="GU224" s="7"/>
      <c r="GV224" s="7"/>
      <c r="GW224" s="7"/>
      <c r="GX224" s="7"/>
      <c r="GY224" s="7"/>
      <c r="GZ224" s="7"/>
      <c r="HA224" s="7"/>
      <c r="HB224" s="7"/>
      <c r="HC224" s="7"/>
      <c r="HD224" s="7"/>
      <c r="HE224" s="7"/>
      <c r="HF224" s="7"/>
      <c r="HG224" s="7"/>
      <c r="HH224" s="7"/>
      <c r="HI224" s="7"/>
      <c r="HJ224" s="7"/>
      <c r="HK224" s="7"/>
      <c r="HL224" s="7"/>
      <c r="HM224" s="7"/>
      <c r="HN224" s="7"/>
      <c r="HO224" s="7"/>
      <c r="HP224" s="7"/>
      <c r="HQ224" s="7"/>
      <c r="HR224" s="7"/>
      <c r="HS224" s="7"/>
      <c r="HT224" s="7"/>
      <c r="HU224" s="7"/>
      <c r="HV224" s="7"/>
      <c r="HW224" s="7"/>
      <c r="HX224" s="7"/>
      <c r="HY224" s="7"/>
      <c r="HZ224" s="7"/>
      <c r="IA224" s="7"/>
      <c r="IB224" s="7"/>
      <c r="IC224" s="7"/>
      <c r="ID224" s="7"/>
      <c r="IE224" s="7"/>
      <c r="IF224" s="7"/>
      <c r="IG224" s="7"/>
      <c r="IH224" s="7"/>
      <c r="II224" s="7"/>
      <c r="IJ224" s="7"/>
      <c r="IK224" s="7"/>
      <c r="IL224" s="7"/>
      <c r="IM224" s="7"/>
      <c r="IN224" s="7"/>
      <c r="IO224" s="7"/>
    </row>
    <row r="225" spans="1:249" ht="31.5">
      <c r="A225" s="29" t="s">
        <v>202</v>
      </c>
      <c r="B225" s="30">
        <f t="shared" si="30"/>
        <v>46560</v>
      </c>
      <c r="C225" s="30">
        <f t="shared" si="30"/>
        <v>46560</v>
      </c>
      <c r="D225" s="30">
        <f t="shared" si="30"/>
        <v>0</v>
      </c>
      <c r="E225" s="30">
        <v>0</v>
      </c>
      <c r="F225" s="30">
        <v>0</v>
      </c>
      <c r="G225" s="30">
        <f t="shared" si="31"/>
        <v>0</v>
      </c>
      <c r="H225" s="30">
        <v>0</v>
      </c>
      <c r="I225" s="30">
        <v>0</v>
      </c>
      <c r="J225" s="30">
        <f t="shared" si="38"/>
        <v>0</v>
      </c>
      <c r="K225" s="30">
        <v>46560</v>
      </c>
      <c r="L225" s="30">
        <v>46560</v>
      </c>
      <c r="M225" s="30">
        <f t="shared" si="39"/>
        <v>0</v>
      </c>
      <c r="N225" s="30">
        <v>0</v>
      </c>
      <c r="O225" s="30">
        <v>0</v>
      </c>
      <c r="P225" s="30">
        <f t="shared" si="40"/>
        <v>0</v>
      </c>
      <c r="Q225" s="30">
        <v>0</v>
      </c>
      <c r="R225" s="30">
        <v>0</v>
      </c>
      <c r="S225" s="30">
        <f t="shared" si="41"/>
        <v>0</v>
      </c>
      <c r="T225" s="30">
        <v>0</v>
      </c>
      <c r="U225" s="30">
        <v>0</v>
      </c>
      <c r="V225" s="30">
        <f t="shared" si="42"/>
        <v>0</v>
      </c>
      <c r="W225" s="30">
        <v>0</v>
      </c>
      <c r="X225" s="30">
        <v>0</v>
      </c>
      <c r="Y225" s="30">
        <f t="shared" si="43"/>
        <v>0</v>
      </c>
      <c r="Z225" s="30">
        <v>0</v>
      </c>
      <c r="AA225" s="30">
        <v>0</v>
      </c>
      <c r="AB225" s="30">
        <f t="shared" si="44"/>
        <v>0</v>
      </c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  <c r="DH225" s="7"/>
      <c r="DI225" s="7"/>
      <c r="DJ225" s="7"/>
      <c r="DK225" s="7"/>
      <c r="DL225" s="7"/>
      <c r="DM225" s="7"/>
      <c r="DN225" s="7"/>
      <c r="DO225" s="7"/>
      <c r="DP225" s="7"/>
      <c r="DQ225" s="7"/>
      <c r="DR225" s="7"/>
      <c r="DS225" s="7"/>
      <c r="DT225" s="7"/>
      <c r="DU225" s="7"/>
      <c r="DV225" s="7"/>
      <c r="DW225" s="7"/>
      <c r="DX225" s="7"/>
      <c r="DY225" s="7"/>
      <c r="DZ225" s="7"/>
      <c r="EA225" s="7"/>
      <c r="EB225" s="7"/>
      <c r="EC225" s="7"/>
      <c r="ED225" s="7"/>
      <c r="EE225" s="7"/>
      <c r="EF225" s="7"/>
      <c r="EG225" s="7"/>
      <c r="EH225" s="7"/>
      <c r="EI225" s="7"/>
      <c r="EJ225" s="7"/>
      <c r="EK225" s="7"/>
      <c r="EL225" s="7"/>
      <c r="EM225" s="7"/>
      <c r="EN225" s="7"/>
      <c r="EO225" s="7"/>
      <c r="EP225" s="7"/>
      <c r="EQ225" s="7"/>
      <c r="ER225" s="7"/>
      <c r="ES225" s="7"/>
      <c r="ET225" s="7"/>
      <c r="EU225" s="7"/>
      <c r="EV225" s="7"/>
      <c r="EW225" s="7"/>
      <c r="EX225" s="7"/>
      <c r="EY225" s="7"/>
      <c r="EZ225" s="7"/>
      <c r="FA225" s="7"/>
      <c r="FB225" s="7"/>
      <c r="FC225" s="7"/>
      <c r="FD225" s="7"/>
      <c r="FE225" s="7"/>
      <c r="FF225" s="7"/>
      <c r="FG225" s="7"/>
      <c r="FH225" s="7"/>
      <c r="FI225" s="7"/>
      <c r="FJ225" s="7"/>
      <c r="FK225" s="7"/>
      <c r="FL225" s="7"/>
      <c r="FM225" s="7"/>
      <c r="FN225" s="7"/>
      <c r="FO225" s="7"/>
      <c r="FP225" s="7"/>
      <c r="FQ225" s="7"/>
      <c r="FR225" s="7"/>
      <c r="FS225" s="7"/>
      <c r="FT225" s="7"/>
      <c r="FU225" s="7"/>
      <c r="FV225" s="7"/>
      <c r="FW225" s="7"/>
      <c r="FX225" s="7"/>
      <c r="FY225" s="7"/>
      <c r="FZ225" s="7"/>
      <c r="GA225" s="7"/>
      <c r="GB225" s="7"/>
      <c r="GC225" s="7"/>
      <c r="GD225" s="7"/>
      <c r="GE225" s="7"/>
      <c r="GF225" s="7"/>
      <c r="GG225" s="7"/>
      <c r="GH225" s="7"/>
      <c r="GI225" s="7"/>
      <c r="GJ225" s="7"/>
      <c r="GK225" s="7"/>
      <c r="GL225" s="7"/>
      <c r="GM225" s="7"/>
      <c r="GN225" s="7"/>
      <c r="GO225" s="7"/>
      <c r="GP225" s="7"/>
      <c r="GQ225" s="7"/>
      <c r="GR225" s="7"/>
      <c r="GS225" s="7"/>
      <c r="GT225" s="7"/>
      <c r="GU225" s="7"/>
      <c r="GV225" s="7"/>
      <c r="GW225" s="7"/>
      <c r="GX225" s="7"/>
      <c r="GY225" s="7"/>
      <c r="GZ225" s="7"/>
      <c r="HA225" s="7"/>
      <c r="HB225" s="7"/>
      <c r="HC225" s="7"/>
      <c r="HD225" s="7"/>
      <c r="HE225" s="7"/>
      <c r="HF225" s="7"/>
      <c r="HG225" s="7"/>
      <c r="HH225" s="7"/>
      <c r="HI225" s="7"/>
      <c r="HJ225" s="7"/>
      <c r="HK225" s="7"/>
      <c r="HL225" s="7"/>
      <c r="HM225" s="7"/>
      <c r="HN225" s="7"/>
      <c r="HO225" s="7"/>
      <c r="HP225" s="7"/>
      <c r="HQ225" s="7"/>
      <c r="HR225" s="7"/>
      <c r="HS225" s="7"/>
      <c r="HT225" s="7"/>
      <c r="HU225" s="7"/>
      <c r="HV225" s="7"/>
      <c r="HW225" s="7"/>
      <c r="HX225" s="7"/>
      <c r="HY225" s="7"/>
      <c r="HZ225" s="7"/>
      <c r="IA225" s="7"/>
      <c r="IB225" s="7"/>
      <c r="IC225" s="7"/>
      <c r="ID225" s="7"/>
      <c r="IE225" s="7"/>
      <c r="IF225" s="7"/>
      <c r="IG225" s="7"/>
      <c r="IH225" s="7"/>
      <c r="II225" s="7"/>
      <c r="IJ225" s="7"/>
      <c r="IK225" s="7"/>
      <c r="IL225" s="7"/>
      <c r="IM225" s="7"/>
      <c r="IN225" s="7"/>
      <c r="IO225" s="7"/>
    </row>
    <row r="226" spans="1:249">
      <c r="A226" s="29" t="s">
        <v>203</v>
      </c>
      <c r="B226" s="30">
        <f t="shared" si="30"/>
        <v>31320</v>
      </c>
      <c r="C226" s="30">
        <f t="shared" si="30"/>
        <v>31320</v>
      </c>
      <c r="D226" s="30">
        <f t="shared" si="30"/>
        <v>0</v>
      </c>
      <c r="E226" s="30">
        <v>0</v>
      </c>
      <c r="F226" s="30">
        <v>0</v>
      </c>
      <c r="G226" s="30">
        <f t="shared" si="31"/>
        <v>0</v>
      </c>
      <c r="H226" s="30">
        <v>0</v>
      </c>
      <c r="I226" s="30">
        <v>0</v>
      </c>
      <c r="J226" s="30">
        <f t="shared" si="38"/>
        <v>0</v>
      </c>
      <c r="K226" s="30">
        <v>31320</v>
      </c>
      <c r="L226" s="30">
        <v>31320</v>
      </c>
      <c r="M226" s="30">
        <f t="shared" si="39"/>
        <v>0</v>
      </c>
      <c r="N226" s="30">
        <v>0</v>
      </c>
      <c r="O226" s="30">
        <v>0</v>
      </c>
      <c r="P226" s="30">
        <f t="shared" si="40"/>
        <v>0</v>
      </c>
      <c r="Q226" s="30">
        <v>0</v>
      </c>
      <c r="R226" s="30">
        <v>0</v>
      </c>
      <c r="S226" s="30">
        <f t="shared" si="41"/>
        <v>0</v>
      </c>
      <c r="T226" s="30">
        <v>0</v>
      </c>
      <c r="U226" s="30">
        <v>0</v>
      </c>
      <c r="V226" s="30">
        <f t="shared" si="42"/>
        <v>0</v>
      </c>
      <c r="W226" s="30">
        <v>0</v>
      </c>
      <c r="X226" s="30">
        <v>0</v>
      </c>
      <c r="Y226" s="30">
        <f t="shared" si="43"/>
        <v>0</v>
      </c>
      <c r="Z226" s="30">
        <v>0</v>
      </c>
      <c r="AA226" s="30">
        <v>0</v>
      </c>
      <c r="AB226" s="30">
        <f t="shared" si="44"/>
        <v>0</v>
      </c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  <c r="DH226" s="7"/>
      <c r="DI226" s="7"/>
      <c r="DJ226" s="7"/>
      <c r="DK226" s="7"/>
      <c r="DL226" s="7"/>
      <c r="DM226" s="7"/>
      <c r="DN226" s="7"/>
      <c r="DO226" s="7"/>
      <c r="DP226" s="7"/>
      <c r="DQ226" s="7"/>
      <c r="DR226" s="7"/>
      <c r="DS226" s="7"/>
      <c r="DT226" s="7"/>
      <c r="DU226" s="7"/>
      <c r="DV226" s="7"/>
      <c r="DW226" s="7"/>
      <c r="DX226" s="7"/>
      <c r="DY226" s="7"/>
      <c r="DZ226" s="7"/>
      <c r="EA226" s="7"/>
      <c r="EB226" s="7"/>
      <c r="EC226" s="7"/>
      <c r="ED226" s="7"/>
      <c r="EE226" s="7"/>
      <c r="EF226" s="7"/>
      <c r="EG226" s="7"/>
      <c r="EH226" s="7"/>
      <c r="EI226" s="7"/>
      <c r="EJ226" s="7"/>
      <c r="EK226" s="7"/>
      <c r="EL226" s="7"/>
      <c r="EM226" s="7"/>
      <c r="EN226" s="7"/>
      <c r="EO226" s="7"/>
      <c r="EP226" s="7"/>
      <c r="EQ226" s="7"/>
      <c r="ER226" s="7"/>
      <c r="ES226" s="7"/>
      <c r="ET226" s="7"/>
      <c r="EU226" s="7"/>
      <c r="EV226" s="7"/>
      <c r="EW226" s="7"/>
      <c r="EX226" s="7"/>
      <c r="EY226" s="7"/>
      <c r="EZ226" s="7"/>
      <c r="FA226" s="7"/>
      <c r="FB226" s="7"/>
      <c r="FC226" s="7"/>
      <c r="FD226" s="7"/>
      <c r="FE226" s="7"/>
      <c r="FF226" s="7"/>
      <c r="FG226" s="7"/>
      <c r="FH226" s="7"/>
      <c r="FI226" s="7"/>
      <c r="FJ226" s="7"/>
      <c r="FK226" s="7"/>
      <c r="FL226" s="7"/>
      <c r="FM226" s="7"/>
      <c r="FN226" s="7"/>
      <c r="FO226" s="7"/>
      <c r="FP226" s="7"/>
      <c r="FQ226" s="7"/>
      <c r="FR226" s="7"/>
      <c r="FS226" s="7"/>
      <c r="FT226" s="7"/>
      <c r="FU226" s="7"/>
      <c r="FV226" s="7"/>
      <c r="FW226" s="7"/>
      <c r="FX226" s="7"/>
      <c r="FY226" s="7"/>
      <c r="FZ226" s="7"/>
      <c r="GA226" s="7"/>
      <c r="GB226" s="7"/>
      <c r="GC226" s="7"/>
      <c r="GD226" s="7"/>
      <c r="GE226" s="7"/>
      <c r="GF226" s="7"/>
      <c r="GG226" s="7"/>
      <c r="GH226" s="7"/>
      <c r="GI226" s="7"/>
      <c r="GJ226" s="7"/>
      <c r="GK226" s="7"/>
      <c r="GL226" s="7"/>
      <c r="GM226" s="7"/>
      <c r="GN226" s="7"/>
      <c r="GO226" s="7"/>
      <c r="GP226" s="7"/>
      <c r="GQ226" s="7"/>
      <c r="GR226" s="7"/>
      <c r="GS226" s="7"/>
      <c r="GT226" s="7"/>
      <c r="GU226" s="7"/>
      <c r="GV226" s="7"/>
      <c r="GW226" s="7"/>
      <c r="GX226" s="7"/>
      <c r="GY226" s="7"/>
      <c r="GZ226" s="7"/>
      <c r="HA226" s="7"/>
      <c r="HB226" s="7"/>
      <c r="HC226" s="7"/>
      <c r="HD226" s="7"/>
      <c r="HE226" s="7"/>
      <c r="HF226" s="7"/>
      <c r="HG226" s="7"/>
      <c r="HH226" s="7"/>
      <c r="HI226" s="7"/>
      <c r="HJ226" s="7"/>
      <c r="HK226" s="7"/>
      <c r="HL226" s="7"/>
      <c r="HM226" s="7"/>
      <c r="HN226" s="7"/>
      <c r="HO226" s="7"/>
      <c r="HP226" s="7"/>
      <c r="HQ226" s="7"/>
      <c r="HR226" s="7"/>
      <c r="HS226" s="7"/>
      <c r="HT226" s="7"/>
      <c r="HU226" s="7"/>
      <c r="HV226" s="7"/>
      <c r="HW226" s="7"/>
      <c r="HX226" s="7"/>
      <c r="HY226" s="7"/>
      <c r="HZ226" s="7"/>
      <c r="IA226" s="7"/>
      <c r="IB226" s="7"/>
      <c r="IC226" s="7"/>
      <c r="ID226" s="7"/>
      <c r="IE226" s="7"/>
      <c r="IF226" s="7"/>
      <c r="IG226" s="7"/>
      <c r="IH226" s="7"/>
      <c r="II226" s="7"/>
      <c r="IJ226" s="7"/>
      <c r="IK226" s="7"/>
      <c r="IL226" s="7"/>
      <c r="IM226" s="7"/>
      <c r="IN226" s="7"/>
      <c r="IO226" s="7"/>
    </row>
    <row r="227" spans="1:249">
      <c r="A227" s="31" t="s">
        <v>204</v>
      </c>
      <c r="B227" s="30">
        <f t="shared" si="30"/>
        <v>30000</v>
      </c>
      <c r="C227" s="30">
        <f t="shared" si="30"/>
        <v>30000</v>
      </c>
      <c r="D227" s="30">
        <f t="shared" si="30"/>
        <v>0</v>
      </c>
      <c r="E227" s="30">
        <v>0</v>
      </c>
      <c r="F227" s="30">
        <v>0</v>
      </c>
      <c r="G227" s="30">
        <f t="shared" si="31"/>
        <v>0</v>
      </c>
      <c r="H227" s="30">
        <v>0</v>
      </c>
      <c r="I227" s="30">
        <v>0</v>
      </c>
      <c r="J227" s="30">
        <f t="shared" si="38"/>
        <v>0</v>
      </c>
      <c r="K227" s="30">
        <v>30000</v>
      </c>
      <c r="L227" s="30">
        <v>30000</v>
      </c>
      <c r="M227" s="30">
        <f t="shared" si="39"/>
        <v>0</v>
      </c>
      <c r="N227" s="30">
        <v>0</v>
      </c>
      <c r="O227" s="30">
        <v>0</v>
      </c>
      <c r="P227" s="30">
        <f t="shared" si="40"/>
        <v>0</v>
      </c>
      <c r="Q227" s="30"/>
      <c r="R227" s="30"/>
      <c r="S227" s="30">
        <f t="shared" si="41"/>
        <v>0</v>
      </c>
      <c r="T227" s="30">
        <v>0</v>
      </c>
      <c r="U227" s="30">
        <v>0</v>
      </c>
      <c r="V227" s="30">
        <f t="shared" si="42"/>
        <v>0</v>
      </c>
      <c r="W227" s="30">
        <v>0</v>
      </c>
      <c r="X227" s="30">
        <v>0</v>
      </c>
      <c r="Y227" s="30">
        <f t="shared" si="43"/>
        <v>0</v>
      </c>
      <c r="Z227" s="30">
        <v>0</v>
      </c>
      <c r="AA227" s="30">
        <v>0</v>
      </c>
      <c r="AB227" s="30">
        <f t="shared" si="44"/>
        <v>0</v>
      </c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7"/>
      <c r="DC227" s="7"/>
      <c r="DD227" s="7"/>
      <c r="DE227" s="7"/>
      <c r="DF227" s="7"/>
      <c r="DG227" s="7"/>
      <c r="DH227" s="7"/>
      <c r="DI227" s="7"/>
      <c r="DJ227" s="7"/>
      <c r="DK227" s="7"/>
      <c r="DL227" s="7"/>
      <c r="DM227" s="7"/>
      <c r="DN227" s="7"/>
      <c r="DO227" s="7"/>
      <c r="DP227" s="7"/>
      <c r="DQ227" s="7"/>
      <c r="DR227" s="7"/>
      <c r="DS227" s="7"/>
      <c r="DT227" s="7"/>
      <c r="DU227" s="7"/>
      <c r="DV227" s="7"/>
      <c r="DW227" s="7"/>
      <c r="DX227" s="7"/>
      <c r="DY227" s="7"/>
      <c r="DZ227" s="7"/>
      <c r="EA227" s="7"/>
      <c r="EB227" s="7"/>
      <c r="EC227" s="7"/>
      <c r="ED227" s="7"/>
      <c r="EE227" s="7"/>
      <c r="EF227" s="7"/>
      <c r="EG227" s="7"/>
      <c r="EH227" s="7"/>
      <c r="EI227" s="7"/>
      <c r="EJ227" s="7"/>
      <c r="EK227" s="7"/>
      <c r="EL227" s="7"/>
      <c r="EM227" s="7"/>
      <c r="EN227" s="7"/>
      <c r="EO227" s="7"/>
      <c r="EP227" s="7"/>
      <c r="EQ227" s="7"/>
      <c r="ER227" s="7"/>
      <c r="ES227" s="7"/>
      <c r="ET227" s="7"/>
      <c r="EU227" s="7"/>
      <c r="EV227" s="7"/>
      <c r="EW227" s="7"/>
      <c r="EX227" s="7"/>
      <c r="EY227" s="7"/>
      <c r="EZ227" s="7"/>
      <c r="FA227" s="7"/>
      <c r="FB227" s="7"/>
      <c r="FC227" s="7"/>
      <c r="FD227" s="7"/>
      <c r="FE227" s="7"/>
      <c r="FF227" s="7"/>
      <c r="FG227" s="7"/>
      <c r="FH227" s="7"/>
      <c r="FI227" s="7"/>
      <c r="FJ227" s="7"/>
      <c r="FK227" s="7"/>
      <c r="FL227" s="7"/>
      <c r="FM227" s="7"/>
      <c r="FN227" s="7"/>
      <c r="FO227" s="7"/>
      <c r="FP227" s="7"/>
      <c r="FQ227" s="7"/>
      <c r="FR227" s="7"/>
      <c r="FS227" s="7"/>
      <c r="FT227" s="7"/>
      <c r="FU227" s="7"/>
      <c r="FV227" s="7"/>
      <c r="FW227" s="7"/>
      <c r="FX227" s="7"/>
      <c r="FY227" s="7"/>
      <c r="FZ227" s="7"/>
      <c r="GA227" s="7"/>
      <c r="GB227" s="7"/>
      <c r="GC227" s="7"/>
      <c r="GD227" s="7"/>
      <c r="GE227" s="7"/>
      <c r="GF227" s="7"/>
      <c r="GG227" s="7"/>
      <c r="GH227" s="7"/>
      <c r="GI227" s="7"/>
      <c r="GJ227" s="7"/>
      <c r="GK227" s="7"/>
      <c r="GL227" s="7"/>
      <c r="GM227" s="7"/>
      <c r="GN227" s="7"/>
      <c r="GO227" s="7"/>
      <c r="GP227" s="7"/>
      <c r="GQ227" s="7"/>
      <c r="GR227" s="7"/>
      <c r="GS227" s="7"/>
      <c r="GT227" s="7"/>
      <c r="GU227" s="7"/>
      <c r="GV227" s="7"/>
      <c r="GW227" s="7"/>
      <c r="GX227" s="7"/>
      <c r="GY227" s="7"/>
      <c r="GZ227" s="7"/>
      <c r="HA227" s="7"/>
      <c r="HB227" s="7"/>
      <c r="HC227" s="7"/>
      <c r="HD227" s="7"/>
      <c r="HE227" s="7"/>
      <c r="HF227" s="7"/>
      <c r="HG227" s="7"/>
      <c r="HH227" s="7"/>
      <c r="HI227" s="7"/>
      <c r="HJ227" s="7"/>
      <c r="HK227" s="7"/>
      <c r="HL227" s="7"/>
      <c r="HM227" s="7"/>
      <c r="HN227" s="7"/>
      <c r="HO227" s="7"/>
      <c r="HP227" s="7"/>
      <c r="HQ227" s="7"/>
      <c r="HR227" s="7"/>
      <c r="HS227" s="7"/>
      <c r="HT227" s="7"/>
      <c r="HU227" s="7"/>
      <c r="HV227" s="7"/>
      <c r="HW227" s="7"/>
      <c r="HX227" s="7"/>
      <c r="HY227" s="7"/>
      <c r="HZ227" s="7"/>
      <c r="IA227" s="7"/>
      <c r="IB227" s="7"/>
      <c r="IC227" s="7"/>
      <c r="ID227" s="7"/>
      <c r="IE227" s="7"/>
      <c r="IF227" s="7"/>
      <c r="IG227" s="7"/>
      <c r="IH227" s="7"/>
      <c r="II227" s="7"/>
      <c r="IJ227" s="7"/>
      <c r="IK227" s="7"/>
      <c r="IL227" s="7"/>
      <c r="IM227" s="7"/>
      <c r="IN227" s="7"/>
      <c r="IO227" s="7"/>
    </row>
    <row r="228" spans="1:249">
      <c r="A228" s="29" t="s">
        <v>205</v>
      </c>
      <c r="B228" s="30">
        <f t="shared" si="30"/>
        <v>280000</v>
      </c>
      <c r="C228" s="30">
        <f t="shared" si="30"/>
        <v>280000</v>
      </c>
      <c r="D228" s="30">
        <f t="shared" si="30"/>
        <v>0</v>
      </c>
      <c r="E228" s="30">
        <v>0</v>
      </c>
      <c r="F228" s="30">
        <v>0</v>
      </c>
      <c r="G228" s="30">
        <f t="shared" si="31"/>
        <v>0</v>
      </c>
      <c r="H228" s="30">
        <v>0</v>
      </c>
      <c r="I228" s="30">
        <v>0</v>
      </c>
      <c r="J228" s="30">
        <f t="shared" si="38"/>
        <v>0</v>
      </c>
      <c r="K228" s="30">
        <v>280000</v>
      </c>
      <c r="L228" s="30">
        <v>280000</v>
      </c>
      <c r="M228" s="30">
        <f t="shared" si="39"/>
        <v>0</v>
      </c>
      <c r="N228" s="30">
        <v>0</v>
      </c>
      <c r="O228" s="30">
        <v>0</v>
      </c>
      <c r="P228" s="30">
        <f t="shared" si="40"/>
        <v>0</v>
      </c>
      <c r="Q228" s="30">
        <v>0</v>
      </c>
      <c r="R228" s="30">
        <v>0</v>
      </c>
      <c r="S228" s="30">
        <f t="shared" si="41"/>
        <v>0</v>
      </c>
      <c r="T228" s="30">
        <v>0</v>
      </c>
      <c r="U228" s="30">
        <v>0</v>
      </c>
      <c r="V228" s="30">
        <f t="shared" si="42"/>
        <v>0</v>
      </c>
      <c r="W228" s="30">
        <v>0</v>
      </c>
      <c r="X228" s="30">
        <v>0</v>
      </c>
      <c r="Y228" s="30">
        <f t="shared" si="43"/>
        <v>0</v>
      </c>
      <c r="Z228" s="30">
        <v>0</v>
      </c>
      <c r="AA228" s="30">
        <v>0</v>
      </c>
      <c r="AB228" s="30">
        <f t="shared" si="44"/>
        <v>0</v>
      </c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  <c r="CS228" s="7"/>
      <c r="CT228" s="7"/>
      <c r="CU228" s="7"/>
      <c r="CV228" s="7"/>
      <c r="CW228" s="7"/>
      <c r="CX228" s="7"/>
      <c r="CY228" s="7"/>
      <c r="CZ228" s="7"/>
      <c r="DA228" s="7"/>
      <c r="DB228" s="7"/>
      <c r="DC228" s="7"/>
      <c r="DD228" s="7"/>
      <c r="DE228" s="7"/>
      <c r="DF228" s="7"/>
      <c r="DG228" s="7"/>
      <c r="DH228" s="7"/>
      <c r="DI228" s="7"/>
      <c r="DJ228" s="7"/>
      <c r="DK228" s="7"/>
      <c r="DL228" s="7"/>
      <c r="DM228" s="7"/>
      <c r="DN228" s="7"/>
      <c r="DO228" s="7"/>
      <c r="DP228" s="7"/>
      <c r="DQ228" s="7"/>
      <c r="DR228" s="7"/>
      <c r="DS228" s="7"/>
      <c r="DT228" s="7"/>
      <c r="DU228" s="7"/>
      <c r="DV228" s="7"/>
      <c r="DW228" s="7"/>
      <c r="DX228" s="7"/>
      <c r="DY228" s="7"/>
      <c r="DZ228" s="7"/>
      <c r="EA228" s="7"/>
      <c r="EB228" s="7"/>
      <c r="EC228" s="7"/>
      <c r="ED228" s="7"/>
      <c r="EE228" s="7"/>
      <c r="EF228" s="7"/>
      <c r="EG228" s="7"/>
      <c r="EH228" s="7"/>
      <c r="EI228" s="7"/>
      <c r="EJ228" s="7"/>
      <c r="EK228" s="7"/>
      <c r="EL228" s="7"/>
      <c r="EM228" s="7"/>
      <c r="EN228" s="7"/>
      <c r="EO228" s="7"/>
      <c r="EP228" s="7"/>
      <c r="EQ228" s="7"/>
      <c r="ER228" s="7"/>
      <c r="ES228" s="7"/>
      <c r="ET228" s="7"/>
      <c r="EU228" s="7"/>
      <c r="EV228" s="7"/>
      <c r="EW228" s="7"/>
      <c r="EX228" s="7"/>
      <c r="EY228" s="7"/>
      <c r="EZ228" s="7"/>
      <c r="FA228" s="7"/>
      <c r="FB228" s="7"/>
      <c r="FC228" s="7"/>
      <c r="FD228" s="7"/>
      <c r="FE228" s="7"/>
      <c r="FF228" s="7"/>
      <c r="FG228" s="7"/>
      <c r="FH228" s="7"/>
      <c r="FI228" s="7"/>
      <c r="FJ228" s="7"/>
      <c r="FK228" s="7"/>
      <c r="FL228" s="7"/>
      <c r="FM228" s="7"/>
      <c r="FN228" s="7"/>
      <c r="FO228" s="7"/>
      <c r="FP228" s="7"/>
      <c r="FQ228" s="7"/>
      <c r="FR228" s="7"/>
      <c r="FS228" s="7"/>
      <c r="FT228" s="7"/>
      <c r="FU228" s="7"/>
      <c r="FV228" s="7"/>
      <c r="FW228" s="7"/>
      <c r="FX228" s="7"/>
      <c r="FY228" s="7"/>
      <c r="FZ228" s="7"/>
      <c r="GA228" s="7"/>
      <c r="GB228" s="7"/>
      <c r="GC228" s="7"/>
      <c r="GD228" s="7"/>
      <c r="GE228" s="7"/>
      <c r="GF228" s="7"/>
      <c r="GG228" s="7"/>
      <c r="GH228" s="7"/>
      <c r="GI228" s="7"/>
      <c r="GJ228" s="7"/>
      <c r="GK228" s="7"/>
      <c r="GL228" s="7"/>
      <c r="GM228" s="7"/>
      <c r="GN228" s="7"/>
      <c r="GO228" s="7"/>
      <c r="GP228" s="7"/>
      <c r="GQ228" s="7"/>
      <c r="GR228" s="7"/>
      <c r="GS228" s="7"/>
      <c r="GT228" s="7"/>
      <c r="GU228" s="7"/>
      <c r="GV228" s="7"/>
      <c r="GW228" s="7"/>
      <c r="GX228" s="7"/>
      <c r="GY228" s="7"/>
      <c r="GZ228" s="7"/>
      <c r="HA228" s="7"/>
      <c r="HB228" s="7"/>
      <c r="HC228" s="7"/>
      <c r="HD228" s="7"/>
      <c r="HE228" s="7"/>
      <c r="HF228" s="7"/>
      <c r="HG228" s="7"/>
      <c r="HH228" s="7"/>
      <c r="HI228" s="7"/>
      <c r="HJ228" s="7"/>
      <c r="HK228" s="7"/>
      <c r="HL228" s="7"/>
      <c r="HM228" s="7"/>
      <c r="HN228" s="7"/>
      <c r="HO228" s="7"/>
      <c r="HP228" s="7"/>
      <c r="HQ228" s="7"/>
      <c r="HR228" s="7"/>
      <c r="HS228" s="7"/>
      <c r="HT228" s="7"/>
      <c r="HU228" s="7"/>
      <c r="HV228" s="7"/>
      <c r="HW228" s="7"/>
      <c r="HX228" s="7"/>
      <c r="HY228" s="7"/>
      <c r="HZ228" s="7"/>
      <c r="IA228" s="7"/>
      <c r="IB228" s="7"/>
      <c r="IC228" s="7"/>
      <c r="ID228" s="7"/>
      <c r="IE228" s="7"/>
      <c r="IF228" s="7"/>
      <c r="IG228" s="7"/>
      <c r="IH228" s="7"/>
      <c r="II228" s="7"/>
      <c r="IJ228" s="7"/>
      <c r="IK228" s="7"/>
      <c r="IL228" s="7"/>
      <c r="IM228" s="7"/>
      <c r="IN228" s="7"/>
      <c r="IO228" s="7"/>
    </row>
    <row r="229" spans="1:249" ht="31.5">
      <c r="A229" s="29" t="s">
        <v>206</v>
      </c>
      <c r="B229" s="30">
        <f t="shared" si="30"/>
        <v>446000</v>
      </c>
      <c r="C229" s="30">
        <f t="shared" si="30"/>
        <v>446000</v>
      </c>
      <c r="D229" s="30">
        <f t="shared" si="30"/>
        <v>0</v>
      </c>
      <c r="E229" s="30">
        <v>0</v>
      </c>
      <c r="F229" s="30">
        <v>0</v>
      </c>
      <c r="G229" s="30">
        <f t="shared" si="31"/>
        <v>0</v>
      </c>
      <c r="H229" s="30">
        <v>0</v>
      </c>
      <c r="I229" s="30">
        <v>0</v>
      </c>
      <c r="J229" s="30">
        <f t="shared" si="38"/>
        <v>0</v>
      </c>
      <c r="K229" s="30">
        <v>446000</v>
      </c>
      <c r="L229" s="30">
        <v>446000</v>
      </c>
      <c r="M229" s="30">
        <f t="shared" si="39"/>
        <v>0</v>
      </c>
      <c r="N229" s="30">
        <v>0</v>
      </c>
      <c r="O229" s="30">
        <v>0</v>
      </c>
      <c r="P229" s="30">
        <f t="shared" si="40"/>
        <v>0</v>
      </c>
      <c r="Q229" s="30">
        <v>0</v>
      </c>
      <c r="R229" s="30">
        <v>0</v>
      </c>
      <c r="S229" s="30">
        <f t="shared" si="41"/>
        <v>0</v>
      </c>
      <c r="T229" s="30">
        <v>0</v>
      </c>
      <c r="U229" s="30">
        <v>0</v>
      </c>
      <c r="V229" s="30">
        <f t="shared" si="42"/>
        <v>0</v>
      </c>
      <c r="W229" s="30">
        <v>0</v>
      </c>
      <c r="X229" s="30">
        <v>0</v>
      </c>
      <c r="Y229" s="30">
        <f t="shared" si="43"/>
        <v>0</v>
      </c>
      <c r="Z229" s="30">
        <v>0</v>
      </c>
      <c r="AA229" s="30">
        <v>0</v>
      </c>
      <c r="AB229" s="30">
        <f t="shared" si="44"/>
        <v>0</v>
      </c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  <c r="CS229" s="7"/>
      <c r="CT229" s="7"/>
      <c r="CU229" s="7"/>
      <c r="CV229" s="7"/>
      <c r="CW229" s="7"/>
      <c r="CX229" s="7"/>
      <c r="CY229" s="7"/>
      <c r="CZ229" s="7"/>
      <c r="DA229" s="7"/>
      <c r="DB229" s="7"/>
      <c r="DC229" s="7"/>
      <c r="DD229" s="7"/>
      <c r="DE229" s="7"/>
      <c r="DF229" s="7"/>
      <c r="DG229" s="7"/>
      <c r="DH229" s="7"/>
      <c r="DI229" s="7"/>
      <c r="DJ229" s="7"/>
      <c r="DK229" s="7"/>
      <c r="DL229" s="7"/>
      <c r="DM229" s="7"/>
      <c r="DN229" s="7"/>
      <c r="DO229" s="7"/>
      <c r="DP229" s="7"/>
      <c r="DQ229" s="7"/>
      <c r="DR229" s="7"/>
      <c r="DS229" s="7"/>
      <c r="DT229" s="7"/>
      <c r="DU229" s="7"/>
      <c r="DV229" s="7"/>
      <c r="DW229" s="7"/>
      <c r="DX229" s="7"/>
      <c r="DY229" s="7"/>
      <c r="DZ229" s="7"/>
      <c r="EA229" s="7"/>
      <c r="EB229" s="7"/>
      <c r="EC229" s="7"/>
      <c r="ED229" s="7"/>
      <c r="EE229" s="7"/>
      <c r="EF229" s="7"/>
      <c r="EG229" s="7"/>
      <c r="EH229" s="7"/>
      <c r="EI229" s="7"/>
      <c r="EJ229" s="7"/>
      <c r="EK229" s="7"/>
      <c r="EL229" s="7"/>
      <c r="EM229" s="7"/>
      <c r="EN229" s="7"/>
      <c r="EO229" s="7"/>
      <c r="EP229" s="7"/>
      <c r="EQ229" s="7"/>
      <c r="ER229" s="7"/>
      <c r="ES229" s="7"/>
      <c r="ET229" s="7"/>
      <c r="EU229" s="7"/>
      <c r="EV229" s="7"/>
      <c r="EW229" s="7"/>
      <c r="EX229" s="7"/>
      <c r="EY229" s="7"/>
      <c r="EZ229" s="7"/>
      <c r="FA229" s="7"/>
      <c r="FB229" s="7"/>
      <c r="FC229" s="7"/>
      <c r="FD229" s="7"/>
      <c r="FE229" s="7"/>
      <c r="FF229" s="7"/>
      <c r="FG229" s="7"/>
      <c r="FH229" s="7"/>
      <c r="FI229" s="7"/>
      <c r="FJ229" s="7"/>
      <c r="FK229" s="7"/>
      <c r="FL229" s="7"/>
      <c r="FM229" s="7"/>
      <c r="FN229" s="7"/>
      <c r="FO229" s="7"/>
      <c r="FP229" s="7"/>
      <c r="FQ229" s="7"/>
      <c r="FR229" s="7"/>
      <c r="FS229" s="7"/>
      <c r="FT229" s="7"/>
      <c r="FU229" s="7"/>
      <c r="FV229" s="7"/>
      <c r="FW229" s="7"/>
      <c r="FX229" s="7"/>
      <c r="FY229" s="7"/>
      <c r="FZ229" s="7"/>
      <c r="GA229" s="7"/>
      <c r="GB229" s="7"/>
      <c r="GC229" s="7"/>
      <c r="GD229" s="7"/>
      <c r="GE229" s="7"/>
      <c r="GF229" s="7"/>
      <c r="GG229" s="7"/>
      <c r="GH229" s="7"/>
      <c r="GI229" s="7"/>
      <c r="GJ229" s="7"/>
      <c r="GK229" s="7"/>
      <c r="GL229" s="7"/>
      <c r="GM229" s="7"/>
      <c r="GN229" s="7"/>
      <c r="GO229" s="7"/>
      <c r="GP229" s="7"/>
      <c r="GQ229" s="7"/>
      <c r="GR229" s="7"/>
      <c r="GS229" s="7"/>
      <c r="GT229" s="7"/>
      <c r="GU229" s="7"/>
      <c r="GV229" s="7"/>
      <c r="GW229" s="7"/>
      <c r="GX229" s="7"/>
      <c r="GY229" s="7"/>
      <c r="GZ229" s="7"/>
      <c r="HA229" s="7"/>
      <c r="HB229" s="7"/>
      <c r="HC229" s="7"/>
      <c r="HD229" s="7"/>
      <c r="HE229" s="7"/>
      <c r="HF229" s="7"/>
      <c r="HG229" s="7"/>
      <c r="HH229" s="7"/>
      <c r="HI229" s="7"/>
      <c r="HJ229" s="7"/>
      <c r="HK229" s="7"/>
      <c r="HL229" s="7"/>
      <c r="HM229" s="7"/>
      <c r="HN229" s="7"/>
      <c r="HO229" s="7"/>
      <c r="HP229" s="7"/>
      <c r="HQ229" s="7"/>
      <c r="HR229" s="7"/>
      <c r="HS229" s="7"/>
      <c r="HT229" s="7"/>
      <c r="HU229" s="7"/>
      <c r="HV229" s="7"/>
      <c r="HW229" s="7"/>
      <c r="HX229" s="7"/>
      <c r="HY229" s="7"/>
      <c r="HZ229" s="7"/>
      <c r="IA229" s="7"/>
      <c r="IB229" s="7"/>
      <c r="IC229" s="7"/>
      <c r="ID229" s="7"/>
      <c r="IE229" s="7"/>
      <c r="IF229" s="7"/>
      <c r="IG229" s="7"/>
      <c r="IH229" s="7"/>
      <c r="II229" s="7"/>
      <c r="IJ229" s="7"/>
      <c r="IK229" s="7"/>
      <c r="IL229" s="7"/>
      <c r="IM229" s="7"/>
      <c r="IN229" s="7"/>
      <c r="IO229" s="7"/>
    </row>
    <row r="230" spans="1:249">
      <c r="A230" s="23" t="s">
        <v>129</v>
      </c>
      <c r="B230" s="24">
        <f t="shared" si="30"/>
        <v>73004</v>
      </c>
      <c r="C230" s="24">
        <f t="shared" si="30"/>
        <v>74716</v>
      </c>
      <c r="D230" s="24">
        <f t="shared" si="30"/>
        <v>1712</v>
      </c>
      <c r="E230" s="24">
        <f>SUM(E231:E240)</f>
        <v>0</v>
      </c>
      <c r="F230" s="24">
        <f>SUM(F231:F240)</f>
        <v>0</v>
      </c>
      <c r="G230" s="24">
        <f t="shared" si="31"/>
        <v>0</v>
      </c>
      <c r="H230" s="24">
        <f>SUM(H231:H240)</f>
        <v>0</v>
      </c>
      <c r="I230" s="24">
        <f>SUM(I231:I240)</f>
        <v>0</v>
      </c>
      <c r="J230" s="24">
        <f t="shared" si="38"/>
        <v>0</v>
      </c>
      <c r="K230" s="24">
        <f>SUM(K231:K240)</f>
        <v>73004</v>
      </c>
      <c r="L230" s="24">
        <f>SUM(L231:L240)</f>
        <v>74716</v>
      </c>
      <c r="M230" s="24">
        <f t="shared" si="39"/>
        <v>1712</v>
      </c>
      <c r="N230" s="24">
        <f>SUM(N231:N240)</f>
        <v>0</v>
      </c>
      <c r="O230" s="24">
        <f>SUM(O231:O240)</f>
        <v>0</v>
      </c>
      <c r="P230" s="24">
        <f t="shared" si="40"/>
        <v>0</v>
      </c>
      <c r="Q230" s="24">
        <f>SUM(Q231:Q240)</f>
        <v>0</v>
      </c>
      <c r="R230" s="24">
        <f>SUM(R231:R240)</f>
        <v>0</v>
      </c>
      <c r="S230" s="24">
        <f t="shared" si="41"/>
        <v>0</v>
      </c>
      <c r="T230" s="24">
        <f>SUM(T231:T240)</f>
        <v>0</v>
      </c>
      <c r="U230" s="24">
        <f>SUM(U231:U240)</f>
        <v>0</v>
      </c>
      <c r="V230" s="24">
        <f t="shared" si="42"/>
        <v>0</v>
      </c>
      <c r="W230" s="24">
        <f>SUM(W231:W240)</f>
        <v>0</v>
      </c>
      <c r="X230" s="24">
        <f>SUM(X231:X240)</f>
        <v>0</v>
      </c>
      <c r="Y230" s="24">
        <f t="shared" si="43"/>
        <v>0</v>
      </c>
      <c r="Z230" s="24">
        <f>SUM(Z231:Z240)</f>
        <v>0</v>
      </c>
      <c r="AA230" s="24">
        <f>SUM(AA231:AA240)</f>
        <v>0</v>
      </c>
      <c r="AB230" s="24">
        <f t="shared" si="44"/>
        <v>0</v>
      </c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D230" s="7"/>
      <c r="DE230" s="7"/>
      <c r="DF230" s="7"/>
      <c r="DG230" s="7"/>
      <c r="DH230" s="7"/>
      <c r="DI230" s="7"/>
      <c r="DJ230" s="7"/>
      <c r="DK230" s="7"/>
      <c r="DL230" s="7"/>
      <c r="DM230" s="7"/>
      <c r="DN230" s="7"/>
      <c r="DO230" s="7"/>
      <c r="DP230" s="7"/>
      <c r="DQ230" s="7"/>
      <c r="DR230" s="7"/>
      <c r="DS230" s="7"/>
      <c r="DT230" s="7"/>
      <c r="DU230" s="7"/>
      <c r="DV230" s="7"/>
      <c r="DW230" s="7"/>
      <c r="DX230" s="7"/>
      <c r="DY230" s="7"/>
      <c r="DZ230" s="7"/>
      <c r="EA230" s="7"/>
      <c r="EB230" s="7"/>
      <c r="EC230" s="7"/>
      <c r="ED230" s="7"/>
      <c r="EE230" s="7"/>
      <c r="EF230" s="7"/>
      <c r="EG230" s="7"/>
      <c r="EH230" s="7"/>
      <c r="EI230" s="7"/>
      <c r="EJ230" s="7"/>
      <c r="EK230" s="7"/>
      <c r="EL230" s="7"/>
      <c r="EM230" s="7"/>
      <c r="EN230" s="7"/>
      <c r="EO230" s="7"/>
      <c r="EP230" s="7"/>
      <c r="EQ230" s="7"/>
      <c r="ER230" s="7"/>
      <c r="ES230" s="7"/>
      <c r="ET230" s="7"/>
      <c r="EU230" s="7"/>
      <c r="EV230" s="7"/>
      <c r="EW230" s="7"/>
      <c r="EX230" s="7"/>
      <c r="EY230" s="7"/>
      <c r="EZ230" s="7"/>
      <c r="FA230" s="7"/>
      <c r="FB230" s="7"/>
      <c r="FC230" s="7"/>
      <c r="FD230" s="7"/>
      <c r="FE230" s="7"/>
      <c r="FF230" s="7"/>
      <c r="FG230" s="7"/>
      <c r="FH230" s="7"/>
      <c r="FI230" s="7"/>
      <c r="FJ230" s="7"/>
      <c r="FK230" s="7"/>
      <c r="FL230" s="7"/>
      <c r="FM230" s="7"/>
      <c r="FN230" s="7"/>
      <c r="FO230" s="7"/>
      <c r="FP230" s="7"/>
      <c r="FQ230" s="7"/>
      <c r="FR230" s="7"/>
      <c r="FS230" s="7"/>
      <c r="FT230" s="7"/>
      <c r="FU230" s="7"/>
      <c r="FV230" s="7"/>
      <c r="FW230" s="7"/>
      <c r="FX230" s="7"/>
      <c r="FY230" s="7"/>
      <c r="FZ230" s="7"/>
      <c r="GA230" s="7"/>
      <c r="GB230" s="7"/>
      <c r="GC230" s="7"/>
      <c r="GD230" s="7"/>
      <c r="GE230" s="7"/>
      <c r="GF230" s="7"/>
      <c r="GG230" s="7"/>
      <c r="GH230" s="7"/>
      <c r="GI230" s="7"/>
      <c r="GJ230" s="7"/>
      <c r="GK230" s="7"/>
      <c r="GL230" s="7"/>
      <c r="GM230" s="7"/>
      <c r="GN230" s="7"/>
      <c r="GO230" s="7"/>
      <c r="GP230" s="7"/>
      <c r="GQ230" s="7"/>
      <c r="GR230" s="7"/>
      <c r="GS230" s="7"/>
      <c r="GT230" s="7"/>
      <c r="GU230" s="7"/>
      <c r="GV230" s="7"/>
      <c r="GW230" s="7"/>
      <c r="GX230" s="7"/>
      <c r="GY230" s="7"/>
      <c r="GZ230" s="7"/>
      <c r="HA230" s="7"/>
      <c r="HB230" s="7"/>
      <c r="HC230" s="7"/>
      <c r="HD230" s="7"/>
      <c r="HE230" s="7"/>
      <c r="HF230" s="7"/>
      <c r="HG230" s="7"/>
      <c r="HH230" s="7"/>
      <c r="HI230" s="7"/>
      <c r="HJ230" s="7"/>
      <c r="HK230" s="7"/>
      <c r="HL230" s="7"/>
      <c r="HM230" s="7"/>
      <c r="HN230" s="7"/>
      <c r="HO230" s="7"/>
      <c r="HP230" s="7"/>
      <c r="HQ230" s="7"/>
      <c r="HR230" s="7"/>
      <c r="HS230" s="7"/>
      <c r="HT230" s="7"/>
      <c r="HU230" s="7"/>
      <c r="HV230" s="7"/>
      <c r="HW230" s="7"/>
      <c r="HX230" s="7"/>
      <c r="HY230" s="7"/>
      <c r="HZ230" s="7"/>
      <c r="IA230" s="7"/>
      <c r="IB230" s="7"/>
      <c r="IC230" s="7"/>
      <c r="ID230" s="7"/>
      <c r="IE230" s="7"/>
      <c r="IF230" s="7"/>
      <c r="IG230" s="7"/>
      <c r="IH230" s="7"/>
      <c r="II230" s="7"/>
      <c r="IJ230" s="7"/>
      <c r="IK230" s="7"/>
      <c r="IL230" s="7"/>
      <c r="IM230" s="7"/>
      <c r="IN230" s="7"/>
      <c r="IO230" s="7"/>
    </row>
    <row r="231" spans="1:249" ht="31.5">
      <c r="A231" s="29" t="s">
        <v>207</v>
      </c>
      <c r="B231" s="30">
        <f t="shared" si="30"/>
        <v>46703</v>
      </c>
      <c r="C231" s="30">
        <f t="shared" si="30"/>
        <v>46703</v>
      </c>
      <c r="D231" s="30">
        <f t="shared" si="30"/>
        <v>0</v>
      </c>
      <c r="E231" s="30">
        <v>0</v>
      </c>
      <c r="F231" s="30">
        <v>0</v>
      </c>
      <c r="G231" s="30">
        <f t="shared" si="31"/>
        <v>0</v>
      </c>
      <c r="H231" s="30">
        <v>0</v>
      </c>
      <c r="I231" s="30">
        <v>0</v>
      </c>
      <c r="J231" s="30">
        <f t="shared" si="38"/>
        <v>0</v>
      </c>
      <c r="K231" s="30">
        <v>46703</v>
      </c>
      <c r="L231" s="30">
        <v>46703</v>
      </c>
      <c r="M231" s="30">
        <f t="shared" si="39"/>
        <v>0</v>
      </c>
      <c r="N231" s="30">
        <v>0</v>
      </c>
      <c r="O231" s="30">
        <v>0</v>
      </c>
      <c r="P231" s="30">
        <f t="shared" si="40"/>
        <v>0</v>
      </c>
      <c r="Q231" s="30">
        <v>0</v>
      </c>
      <c r="R231" s="30">
        <v>0</v>
      </c>
      <c r="S231" s="30">
        <f t="shared" si="41"/>
        <v>0</v>
      </c>
      <c r="T231" s="30">
        <v>0</v>
      </c>
      <c r="U231" s="30">
        <v>0</v>
      </c>
      <c r="V231" s="30">
        <f t="shared" si="42"/>
        <v>0</v>
      </c>
      <c r="W231" s="30">
        <v>0</v>
      </c>
      <c r="X231" s="30">
        <v>0</v>
      </c>
      <c r="Y231" s="30">
        <f t="shared" si="43"/>
        <v>0</v>
      </c>
      <c r="Z231" s="30">
        <v>0</v>
      </c>
      <c r="AA231" s="30">
        <v>0</v>
      </c>
      <c r="AB231" s="30">
        <f t="shared" si="44"/>
        <v>0</v>
      </c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  <c r="CS231" s="7"/>
      <c r="CT231" s="7"/>
      <c r="CU231" s="7"/>
      <c r="CV231" s="7"/>
      <c r="CW231" s="7"/>
      <c r="CX231" s="7"/>
      <c r="CY231" s="7"/>
      <c r="CZ231" s="7"/>
      <c r="DA231" s="7"/>
      <c r="DB231" s="7"/>
      <c r="DC231" s="7"/>
      <c r="DD231" s="7"/>
      <c r="DE231" s="7"/>
      <c r="DF231" s="7"/>
      <c r="DG231" s="7"/>
      <c r="DH231" s="7"/>
      <c r="DI231" s="7"/>
      <c r="DJ231" s="7"/>
      <c r="DK231" s="7"/>
      <c r="DL231" s="7"/>
      <c r="DM231" s="7"/>
      <c r="DN231" s="7"/>
      <c r="DO231" s="7"/>
      <c r="DP231" s="7"/>
      <c r="DQ231" s="7"/>
      <c r="DR231" s="7"/>
      <c r="DS231" s="7"/>
      <c r="DT231" s="7"/>
      <c r="DU231" s="7"/>
      <c r="DV231" s="7"/>
      <c r="DW231" s="7"/>
      <c r="DX231" s="7"/>
      <c r="DY231" s="7"/>
      <c r="DZ231" s="7"/>
      <c r="EA231" s="7"/>
      <c r="EB231" s="7"/>
      <c r="EC231" s="7"/>
      <c r="ED231" s="7"/>
      <c r="EE231" s="7"/>
      <c r="EF231" s="7"/>
      <c r="EG231" s="7"/>
      <c r="EH231" s="7"/>
      <c r="EI231" s="7"/>
      <c r="EJ231" s="7"/>
      <c r="EK231" s="7"/>
      <c r="EL231" s="7"/>
      <c r="EM231" s="7"/>
      <c r="EN231" s="7"/>
      <c r="EO231" s="7"/>
      <c r="EP231" s="7"/>
      <c r="EQ231" s="7"/>
      <c r="ER231" s="7"/>
      <c r="ES231" s="7"/>
      <c r="ET231" s="7"/>
      <c r="EU231" s="7"/>
      <c r="EV231" s="7"/>
      <c r="EW231" s="7"/>
      <c r="EX231" s="7"/>
      <c r="EY231" s="7"/>
      <c r="EZ231" s="7"/>
      <c r="FA231" s="7"/>
      <c r="FB231" s="7"/>
      <c r="FC231" s="7"/>
      <c r="FD231" s="7"/>
      <c r="FE231" s="7"/>
      <c r="FF231" s="7"/>
      <c r="FG231" s="7"/>
      <c r="FH231" s="7"/>
      <c r="FI231" s="7"/>
      <c r="FJ231" s="7"/>
      <c r="FK231" s="7"/>
      <c r="FL231" s="7"/>
      <c r="FM231" s="7"/>
      <c r="FN231" s="7"/>
      <c r="FO231" s="7"/>
      <c r="FP231" s="7"/>
      <c r="FQ231" s="7"/>
      <c r="FR231" s="7"/>
      <c r="FS231" s="7"/>
      <c r="FT231" s="7"/>
      <c r="FU231" s="7"/>
      <c r="FV231" s="7"/>
      <c r="FW231" s="7"/>
      <c r="FX231" s="7"/>
      <c r="FY231" s="7"/>
      <c r="FZ231" s="7"/>
      <c r="GA231" s="7"/>
      <c r="GB231" s="7"/>
      <c r="GC231" s="7"/>
      <c r="GD231" s="7"/>
      <c r="GE231" s="7"/>
      <c r="GF231" s="7"/>
      <c r="GG231" s="7"/>
      <c r="GH231" s="7"/>
      <c r="GI231" s="7"/>
      <c r="GJ231" s="7"/>
      <c r="GK231" s="7"/>
      <c r="GL231" s="7"/>
      <c r="GM231" s="7"/>
      <c r="GN231" s="7"/>
      <c r="GO231" s="7"/>
      <c r="GP231" s="7"/>
      <c r="GQ231" s="7"/>
      <c r="GR231" s="7"/>
      <c r="GS231" s="7"/>
      <c r="GT231" s="7"/>
      <c r="GU231" s="7"/>
      <c r="GV231" s="7"/>
      <c r="GW231" s="7"/>
      <c r="GX231" s="7"/>
      <c r="GY231" s="7"/>
      <c r="GZ231" s="7"/>
      <c r="HA231" s="7"/>
      <c r="HB231" s="7"/>
      <c r="HC231" s="7"/>
      <c r="HD231" s="7"/>
      <c r="HE231" s="7"/>
      <c r="HF231" s="7"/>
      <c r="HG231" s="7"/>
      <c r="HH231" s="7"/>
      <c r="HI231" s="7"/>
      <c r="HJ231" s="7"/>
      <c r="HK231" s="7"/>
      <c r="HL231" s="7"/>
      <c r="HM231" s="7"/>
      <c r="HN231" s="7"/>
      <c r="HO231" s="7"/>
      <c r="HP231" s="7"/>
      <c r="HQ231" s="7"/>
      <c r="HR231" s="7"/>
      <c r="HS231" s="7"/>
      <c r="HT231" s="7"/>
      <c r="HU231" s="7"/>
      <c r="HV231" s="7"/>
      <c r="HW231" s="7"/>
      <c r="HX231" s="7"/>
      <c r="HY231" s="7"/>
      <c r="HZ231" s="7"/>
      <c r="IA231" s="7"/>
      <c r="IB231" s="7"/>
      <c r="IC231" s="7"/>
      <c r="ID231" s="7"/>
      <c r="IE231" s="7"/>
      <c r="IF231" s="7"/>
      <c r="IG231" s="7"/>
      <c r="IH231" s="7"/>
      <c r="II231" s="7"/>
      <c r="IJ231" s="7"/>
      <c r="IK231" s="7"/>
      <c r="IL231" s="7"/>
      <c r="IM231" s="7"/>
      <c r="IN231" s="7"/>
      <c r="IO231" s="7"/>
    </row>
    <row r="232" spans="1:249" ht="47.25">
      <c r="A232" s="29" t="s">
        <v>208</v>
      </c>
      <c r="B232" s="30">
        <f t="shared" si="30"/>
        <v>8280</v>
      </c>
      <c r="C232" s="30">
        <f t="shared" si="30"/>
        <v>8280</v>
      </c>
      <c r="D232" s="30">
        <f t="shared" si="30"/>
        <v>0</v>
      </c>
      <c r="E232" s="30">
        <v>0</v>
      </c>
      <c r="F232" s="30">
        <v>0</v>
      </c>
      <c r="G232" s="30">
        <f t="shared" si="31"/>
        <v>0</v>
      </c>
      <c r="H232" s="30">
        <v>0</v>
      </c>
      <c r="I232" s="30">
        <v>0</v>
      </c>
      <c r="J232" s="30">
        <f t="shared" si="38"/>
        <v>0</v>
      </c>
      <c r="K232" s="30">
        <v>8280</v>
      </c>
      <c r="L232" s="30">
        <v>8280</v>
      </c>
      <c r="M232" s="30">
        <f t="shared" si="39"/>
        <v>0</v>
      </c>
      <c r="N232" s="30">
        <v>0</v>
      </c>
      <c r="O232" s="30">
        <v>0</v>
      </c>
      <c r="P232" s="30">
        <f t="shared" si="40"/>
        <v>0</v>
      </c>
      <c r="Q232" s="30">
        <v>0</v>
      </c>
      <c r="R232" s="30">
        <v>0</v>
      </c>
      <c r="S232" s="30">
        <f t="shared" si="41"/>
        <v>0</v>
      </c>
      <c r="T232" s="30">
        <v>0</v>
      </c>
      <c r="U232" s="30">
        <v>0</v>
      </c>
      <c r="V232" s="30">
        <f t="shared" si="42"/>
        <v>0</v>
      </c>
      <c r="W232" s="30">
        <v>0</v>
      </c>
      <c r="X232" s="30">
        <v>0</v>
      </c>
      <c r="Y232" s="30">
        <f t="shared" si="43"/>
        <v>0</v>
      </c>
      <c r="Z232" s="30">
        <v>0</v>
      </c>
      <c r="AA232" s="30">
        <v>0</v>
      </c>
      <c r="AB232" s="30">
        <f t="shared" si="44"/>
        <v>0</v>
      </c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  <c r="CS232" s="7"/>
      <c r="CT232" s="7"/>
      <c r="CU232" s="7"/>
      <c r="CV232" s="7"/>
      <c r="CW232" s="7"/>
      <c r="CX232" s="7"/>
      <c r="CY232" s="7"/>
      <c r="CZ232" s="7"/>
      <c r="DA232" s="7"/>
      <c r="DB232" s="7"/>
      <c r="DC232" s="7"/>
      <c r="DD232" s="7"/>
      <c r="DE232" s="7"/>
      <c r="DF232" s="7"/>
      <c r="DG232" s="7"/>
      <c r="DH232" s="7"/>
      <c r="DI232" s="7"/>
      <c r="DJ232" s="7"/>
      <c r="DK232" s="7"/>
      <c r="DL232" s="7"/>
      <c r="DM232" s="7"/>
      <c r="DN232" s="7"/>
      <c r="DO232" s="7"/>
      <c r="DP232" s="7"/>
      <c r="DQ232" s="7"/>
      <c r="DR232" s="7"/>
      <c r="DS232" s="7"/>
      <c r="DT232" s="7"/>
      <c r="DU232" s="7"/>
      <c r="DV232" s="7"/>
      <c r="DW232" s="7"/>
      <c r="DX232" s="7"/>
      <c r="DY232" s="7"/>
      <c r="DZ232" s="7"/>
      <c r="EA232" s="7"/>
      <c r="EB232" s="7"/>
      <c r="EC232" s="7"/>
      <c r="ED232" s="7"/>
      <c r="EE232" s="7"/>
      <c r="EF232" s="7"/>
      <c r="EG232" s="7"/>
      <c r="EH232" s="7"/>
      <c r="EI232" s="7"/>
      <c r="EJ232" s="7"/>
      <c r="EK232" s="7"/>
      <c r="EL232" s="7"/>
      <c r="EM232" s="7"/>
      <c r="EN232" s="7"/>
      <c r="EO232" s="7"/>
      <c r="EP232" s="7"/>
      <c r="EQ232" s="7"/>
      <c r="ER232" s="7"/>
      <c r="ES232" s="7"/>
      <c r="ET232" s="7"/>
      <c r="EU232" s="7"/>
      <c r="EV232" s="7"/>
      <c r="EW232" s="7"/>
      <c r="EX232" s="7"/>
      <c r="EY232" s="7"/>
      <c r="EZ232" s="7"/>
      <c r="FA232" s="7"/>
      <c r="FB232" s="7"/>
      <c r="FC232" s="7"/>
      <c r="FD232" s="7"/>
      <c r="FE232" s="7"/>
      <c r="FF232" s="7"/>
      <c r="FG232" s="7"/>
      <c r="FH232" s="7"/>
      <c r="FI232" s="7"/>
      <c r="FJ232" s="7"/>
      <c r="FK232" s="7"/>
      <c r="FL232" s="7"/>
      <c r="FM232" s="7"/>
      <c r="FN232" s="7"/>
      <c r="FO232" s="7"/>
      <c r="FP232" s="7"/>
      <c r="FQ232" s="7"/>
      <c r="FR232" s="7"/>
      <c r="FS232" s="7"/>
      <c r="FT232" s="7"/>
      <c r="FU232" s="7"/>
      <c r="FV232" s="7"/>
      <c r="FW232" s="7"/>
      <c r="FX232" s="7"/>
      <c r="FY232" s="7"/>
      <c r="FZ232" s="7"/>
      <c r="GA232" s="7"/>
      <c r="GB232" s="7"/>
      <c r="GC232" s="7"/>
      <c r="GD232" s="7"/>
      <c r="GE232" s="7"/>
      <c r="GF232" s="7"/>
      <c r="GG232" s="7"/>
      <c r="GH232" s="7"/>
      <c r="GI232" s="7"/>
      <c r="GJ232" s="7"/>
      <c r="GK232" s="7"/>
      <c r="GL232" s="7"/>
      <c r="GM232" s="7"/>
      <c r="GN232" s="7"/>
      <c r="GO232" s="7"/>
      <c r="GP232" s="7"/>
      <c r="GQ232" s="7"/>
      <c r="GR232" s="7"/>
      <c r="GS232" s="7"/>
      <c r="GT232" s="7"/>
      <c r="GU232" s="7"/>
      <c r="GV232" s="7"/>
      <c r="GW232" s="7"/>
      <c r="GX232" s="7"/>
      <c r="GY232" s="7"/>
      <c r="GZ232" s="7"/>
      <c r="HA232" s="7"/>
      <c r="HB232" s="7"/>
      <c r="HC232" s="7"/>
      <c r="HD232" s="7"/>
      <c r="HE232" s="7"/>
      <c r="HF232" s="7"/>
      <c r="HG232" s="7"/>
      <c r="HH232" s="7"/>
      <c r="HI232" s="7"/>
      <c r="HJ232" s="7"/>
      <c r="HK232" s="7"/>
      <c r="HL232" s="7"/>
      <c r="HM232" s="7"/>
      <c r="HN232" s="7"/>
      <c r="HO232" s="7"/>
      <c r="HP232" s="7"/>
      <c r="HQ232" s="7"/>
      <c r="HR232" s="7"/>
      <c r="HS232" s="7"/>
      <c r="HT232" s="7"/>
      <c r="HU232" s="7"/>
      <c r="HV232" s="7"/>
      <c r="HW232" s="7"/>
      <c r="HX232" s="7"/>
      <c r="HY232" s="7"/>
      <c r="HZ232" s="7"/>
      <c r="IA232" s="7"/>
      <c r="IB232" s="7"/>
      <c r="IC232" s="7"/>
      <c r="ID232" s="7"/>
      <c r="IE232" s="7"/>
      <c r="IF232" s="7"/>
      <c r="IG232" s="7"/>
      <c r="IH232" s="7"/>
      <c r="II232" s="7"/>
      <c r="IJ232" s="7"/>
      <c r="IK232" s="7"/>
      <c r="IL232" s="7"/>
      <c r="IM232" s="7"/>
      <c r="IN232" s="7"/>
      <c r="IO232" s="7"/>
    </row>
    <row r="233" spans="1:249">
      <c r="A233" s="29" t="s">
        <v>209</v>
      </c>
      <c r="B233" s="30">
        <f t="shared" si="30"/>
        <v>6500</v>
      </c>
      <c r="C233" s="30">
        <f t="shared" si="30"/>
        <v>6500</v>
      </c>
      <c r="D233" s="30">
        <f t="shared" si="30"/>
        <v>0</v>
      </c>
      <c r="E233" s="30">
        <v>0</v>
      </c>
      <c r="F233" s="30">
        <v>0</v>
      </c>
      <c r="G233" s="30">
        <f t="shared" si="31"/>
        <v>0</v>
      </c>
      <c r="H233" s="30">
        <v>0</v>
      </c>
      <c r="I233" s="30">
        <v>0</v>
      </c>
      <c r="J233" s="30">
        <f t="shared" si="38"/>
        <v>0</v>
      </c>
      <c r="K233" s="30">
        <v>6500</v>
      </c>
      <c r="L233" s="30">
        <v>6500</v>
      </c>
      <c r="M233" s="30">
        <f t="shared" si="39"/>
        <v>0</v>
      </c>
      <c r="N233" s="30"/>
      <c r="O233" s="30"/>
      <c r="P233" s="30">
        <f t="shared" si="40"/>
        <v>0</v>
      </c>
      <c r="Q233" s="30">
        <v>0</v>
      </c>
      <c r="R233" s="30">
        <v>0</v>
      </c>
      <c r="S233" s="30">
        <f t="shared" si="41"/>
        <v>0</v>
      </c>
      <c r="T233" s="30">
        <v>0</v>
      </c>
      <c r="U233" s="30">
        <v>0</v>
      </c>
      <c r="V233" s="30">
        <f t="shared" si="42"/>
        <v>0</v>
      </c>
      <c r="W233" s="30">
        <v>0</v>
      </c>
      <c r="X233" s="30">
        <v>0</v>
      </c>
      <c r="Y233" s="30">
        <f t="shared" si="43"/>
        <v>0</v>
      </c>
      <c r="Z233" s="30">
        <v>0</v>
      </c>
      <c r="AA233" s="30">
        <v>0</v>
      </c>
      <c r="AB233" s="30">
        <f t="shared" si="44"/>
        <v>0</v>
      </c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  <c r="CS233" s="7"/>
      <c r="CT233" s="7"/>
      <c r="CU233" s="7"/>
      <c r="CV233" s="7"/>
      <c r="CW233" s="7"/>
      <c r="CX233" s="7"/>
      <c r="CY233" s="7"/>
      <c r="CZ233" s="7"/>
      <c r="DA233" s="7"/>
      <c r="DB233" s="7"/>
      <c r="DC233" s="7"/>
      <c r="DD233" s="7"/>
      <c r="DE233" s="7"/>
      <c r="DF233" s="7"/>
      <c r="DG233" s="7"/>
      <c r="DH233" s="7"/>
      <c r="DI233" s="7"/>
      <c r="DJ233" s="7"/>
      <c r="DK233" s="7"/>
      <c r="DL233" s="7"/>
      <c r="DM233" s="7"/>
      <c r="DN233" s="7"/>
      <c r="DO233" s="7"/>
      <c r="DP233" s="7"/>
      <c r="DQ233" s="7"/>
      <c r="DR233" s="7"/>
      <c r="DS233" s="7"/>
      <c r="DT233" s="7"/>
      <c r="DU233" s="7"/>
      <c r="DV233" s="7"/>
      <c r="DW233" s="7"/>
      <c r="DX233" s="7"/>
      <c r="DY233" s="7"/>
      <c r="DZ233" s="7"/>
      <c r="EA233" s="7"/>
      <c r="EB233" s="7"/>
      <c r="EC233" s="7"/>
      <c r="ED233" s="7"/>
      <c r="EE233" s="7"/>
      <c r="EF233" s="7"/>
      <c r="EG233" s="7"/>
      <c r="EH233" s="7"/>
      <c r="EI233" s="7"/>
      <c r="EJ233" s="7"/>
      <c r="EK233" s="7"/>
      <c r="EL233" s="7"/>
      <c r="EM233" s="7"/>
      <c r="EN233" s="7"/>
      <c r="EO233" s="7"/>
      <c r="EP233" s="7"/>
      <c r="EQ233" s="7"/>
      <c r="ER233" s="7"/>
      <c r="ES233" s="7"/>
      <c r="ET233" s="7"/>
      <c r="EU233" s="7"/>
      <c r="EV233" s="7"/>
      <c r="EW233" s="7"/>
      <c r="EX233" s="7"/>
      <c r="EY233" s="7"/>
      <c r="EZ233" s="7"/>
      <c r="FA233" s="7"/>
      <c r="FB233" s="7"/>
      <c r="FC233" s="7"/>
      <c r="FD233" s="7"/>
      <c r="FE233" s="7"/>
      <c r="FF233" s="7"/>
      <c r="FG233" s="7"/>
      <c r="FH233" s="7"/>
      <c r="FI233" s="7"/>
      <c r="FJ233" s="7"/>
      <c r="FK233" s="7"/>
      <c r="FL233" s="7"/>
      <c r="FM233" s="7"/>
      <c r="FN233" s="7"/>
      <c r="FO233" s="7"/>
      <c r="FP233" s="7"/>
      <c r="FQ233" s="7"/>
      <c r="FR233" s="7"/>
      <c r="FS233" s="7"/>
      <c r="FT233" s="7"/>
      <c r="FU233" s="7"/>
      <c r="FV233" s="7"/>
      <c r="FW233" s="7"/>
      <c r="FX233" s="7"/>
      <c r="FY233" s="7"/>
      <c r="FZ233" s="7"/>
      <c r="GA233" s="7"/>
      <c r="GB233" s="7"/>
      <c r="GC233" s="7"/>
      <c r="GD233" s="7"/>
      <c r="GE233" s="7"/>
      <c r="GF233" s="7"/>
      <c r="GG233" s="7"/>
      <c r="GH233" s="7"/>
      <c r="GI233" s="7"/>
      <c r="GJ233" s="7"/>
      <c r="GK233" s="7"/>
      <c r="GL233" s="7"/>
      <c r="GM233" s="7"/>
      <c r="GN233" s="7"/>
      <c r="GO233" s="7"/>
      <c r="GP233" s="7"/>
      <c r="GQ233" s="7"/>
      <c r="GR233" s="7"/>
      <c r="GS233" s="7"/>
      <c r="GT233" s="7"/>
      <c r="GU233" s="7"/>
      <c r="GV233" s="7"/>
      <c r="GW233" s="7"/>
      <c r="GX233" s="7"/>
      <c r="GY233" s="7"/>
      <c r="GZ233" s="7"/>
      <c r="HA233" s="7"/>
      <c r="HB233" s="7"/>
      <c r="HC233" s="7"/>
      <c r="HD233" s="7"/>
      <c r="HE233" s="7"/>
      <c r="HF233" s="7"/>
      <c r="HG233" s="7"/>
      <c r="HH233" s="7"/>
      <c r="HI233" s="7"/>
      <c r="HJ233" s="7"/>
      <c r="HK233" s="7"/>
      <c r="HL233" s="7"/>
      <c r="HM233" s="7"/>
      <c r="HN233" s="7"/>
      <c r="HO233" s="7"/>
      <c r="HP233" s="7"/>
      <c r="HQ233" s="7"/>
      <c r="HR233" s="7"/>
      <c r="HS233" s="7"/>
      <c r="HT233" s="7"/>
      <c r="HU233" s="7"/>
      <c r="HV233" s="7"/>
      <c r="HW233" s="7"/>
      <c r="HX233" s="7"/>
      <c r="HY233" s="7"/>
      <c r="HZ233" s="7"/>
      <c r="IA233" s="7"/>
      <c r="IB233" s="7"/>
      <c r="IC233" s="7"/>
      <c r="ID233" s="7"/>
      <c r="IE233" s="7"/>
      <c r="IF233" s="7"/>
      <c r="IG233" s="7"/>
      <c r="IH233" s="7"/>
      <c r="II233" s="7"/>
      <c r="IJ233" s="7"/>
      <c r="IK233" s="7"/>
      <c r="IL233" s="7"/>
      <c r="IM233" s="7"/>
      <c r="IN233" s="7"/>
      <c r="IO233" s="7"/>
    </row>
    <row r="234" spans="1:249">
      <c r="A234" s="29" t="s">
        <v>210</v>
      </c>
      <c r="B234" s="30">
        <f t="shared" si="30"/>
        <v>1614</v>
      </c>
      <c r="C234" s="30">
        <f t="shared" si="30"/>
        <v>1614</v>
      </c>
      <c r="D234" s="30">
        <f t="shared" si="30"/>
        <v>0</v>
      </c>
      <c r="E234" s="30">
        <v>0</v>
      </c>
      <c r="F234" s="30">
        <v>0</v>
      </c>
      <c r="G234" s="30">
        <f t="shared" si="31"/>
        <v>0</v>
      </c>
      <c r="H234" s="30">
        <v>0</v>
      </c>
      <c r="I234" s="30">
        <v>0</v>
      </c>
      <c r="J234" s="30">
        <f t="shared" si="38"/>
        <v>0</v>
      </c>
      <c r="K234" s="30">
        <v>1614</v>
      </c>
      <c r="L234" s="30">
        <v>1614</v>
      </c>
      <c r="M234" s="30">
        <f t="shared" si="39"/>
        <v>0</v>
      </c>
      <c r="N234" s="30">
        <v>0</v>
      </c>
      <c r="O234" s="30">
        <v>0</v>
      </c>
      <c r="P234" s="30">
        <f t="shared" si="40"/>
        <v>0</v>
      </c>
      <c r="Q234" s="30">
        <v>0</v>
      </c>
      <c r="R234" s="30">
        <v>0</v>
      </c>
      <c r="S234" s="30">
        <f t="shared" si="41"/>
        <v>0</v>
      </c>
      <c r="T234" s="30">
        <v>0</v>
      </c>
      <c r="U234" s="30">
        <v>0</v>
      </c>
      <c r="V234" s="30">
        <f t="shared" si="42"/>
        <v>0</v>
      </c>
      <c r="W234" s="30">
        <v>0</v>
      </c>
      <c r="X234" s="30">
        <v>0</v>
      </c>
      <c r="Y234" s="30">
        <f t="shared" si="43"/>
        <v>0</v>
      </c>
      <c r="Z234" s="30">
        <v>0</v>
      </c>
      <c r="AA234" s="30">
        <v>0</v>
      </c>
      <c r="AB234" s="30">
        <f t="shared" si="44"/>
        <v>0</v>
      </c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  <c r="CS234" s="7"/>
      <c r="CT234" s="7"/>
      <c r="CU234" s="7"/>
      <c r="CV234" s="7"/>
      <c r="CW234" s="7"/>
      <c r="CX234" s="7"/>
      <c r="CY234" s="7"/>
      <c r="CZ234" s="7"/>
      <c r="DA234" s="7"/>
      <c r="DB234" s="7"/>
      <c r="DC234" s="7"/>
      <c r="DD234" s="7"/>
      <c r="DE234" s="7"/>
      <c r="DF234" s="7"/>
      <c r="DG234" s="7"/>
      <c r="DH234" s="7"/>
      <c r="DI234" s="7"/>
      <c r="DJ234" s="7"/>
      <c r="DK234" s="7"/>
      <c r="DL234" s="7"/>
      <c r="DM234" s="7"/>
      <c r="DN234" s="7"/>
      <c r="DO234" s="7"/>
      <c r="DP234" s="7"/>
      <c r="DQ234" s="7"/>
      <c r="DR234" s="7"/>
      <c r="DS234" s="7"/>
      <c r="DT234" s="7"/>
      <c r="DU234" s="7"/>
      <c r="DV234" s="7"/>
      <c r="DW234" s="7"/>
      <c r="DX234" s="7"/>
      <c r="DY234" s="7"/>
      <c r="DZ234" s="7"/>
      <c r="EA234" s="7"/>
      <c r="EB234" s="7"/>
      <c r="EC234" s="7"/>
      <c r="ED234" s="7"/>
      <c r="EE234" s="7"/>
      <c r="EF234" s="7"/>
      <c r="EG234" s="7"/>
      <c r="EH234" s="7"/>
      <c r="EI234" s="7"/>
      <c r="EJ234" s="7"/>
      <c r="EK234" s="7"/>
      <c r="EL234" s="7"/>
      <c r="EM234" s="7"/>
      <c r="EN234" s="7"/>
      <c r="EO234" s="7"/>
      <c r="EP234" s="7"/>
      <c r="EQ234" s="7"/>
      <c r="ER234" s="7"/>
      <c r="ES234" s="7"/>
      <c r="ET234" s="7"/>
      <c r="EU234" s="7"/>
      <c r="EV234" s="7"/>
      <c r="EW234" s="7"/>
      <c r="EX234" s="7"/>
      <c r="EY234" s="7"/>
      <c r="EZ234" s="7"/>
      <c r="FA234" s="7"/>
      <c r="FB234" s="7"/>
      <c r="FC234" s="7"/>
      <c r="FD234" s="7"/>
      <c r="FE234" s="7"/>
      <c r="FF234" s="7"/>
      <c r="FG234" s="7"/>
      <c r="FH234" s="7"/>
      <c r="FI234" s="7"/>
      <c r="FJ234" s="7"/>
      <c r="FK234" s="7"/>
      <c r="FL234" s="7"/>
      <c r="FM234" s="7"/>
      <c r="FN234" s="7"/>
      <c r="FO234" s="7"/>
      <c r="FP234" s="7"/>
      <c r="FQ234" s="7"/>
      <c r="FR234" s="7"/>
      <c r="FS234" s="7"/>
      <c r="FT234" s="7"/>
      <c r="FU234" s="7"/>
      <c r="FV234" s="7"/>
      <c r="FW234" s="7"/>
      <c r="FX234" s="7"/>
      <c r="FY234" s="7"/>
      <c r="FZ234" s="7"/>
      <c r="GA234" s="7"/>
      <c r="GB234" s="7"/>
      <c r="GC234" s="7"/>
      <c r="GD234" s="7"/>
      <c r="GE234" s="7"/>
      <c r="GF234" s="7"/>
      <c r="GG234" s="7"/>
      <c r="GH234" s="7"/>
      <c r="GI234" s="7"/>
      <c r="GJ234" s="7"/>
      <c r="GK234" s="7"/>
      <c r="GL234" s="7"/>
      <c r="GM234" s="7"/>
      <c r="GN234" s="7"/>
      <c r="GO234" s="7"/>
      <c r="GP234" s="7"/>
      <c r="GQ234" s="7"/>
      <c r="GR234" s="7"/>
      <c r="GS234" s="7"/>
      <c r="GT234" s="7"/>
      <c r="GU234" s="7"/>
      <c r="GV234" s="7"/>
      <c r="GW234" s="7"/>
      <c r="GX234" s="7"/>
      <c r="GY234" s="7"/>
      <c r="GZ234" s="7"/>
      <c r="HA234" s="7"/>
      <c r="HB234" s="7"/>
      <c r="HC234" s="7"/>
      <c r="HD234" s="7"/>
      <c r="HE234" s="7"/>
      <c r="HF234" s="7"/>
      <c r="HG234" s="7"/>
      <c r="HH234" s="7"/>
      <c r="HI234" s="7"/>
      <c r="HJ234" s="7"/>
      <c r="HK234" s="7"/>
      <c r="HL234" s="7"/>
      <c r="HM234" s="7"/>
      <c r="HN234" s="7"/>
      <c r="HO234" s="7"/>
      <c r="HP234" s="7"/>
      <c r="HQ234" s="7"/>
      <c r="HR234" s="7"/>
      <c r="HS234" s="7"/>
      <c r="HT234" s="7"/>
      <c r="HU234" s="7"/>
      <c r="HV234" s="7"/>
      <c r="HW234" s="7"/>
      <c r="HX234" s="7"/>
      <c r="HY234" s="7"/>
      <c r="HZ234" s="7"/>
      <c r="IA234" s="7"/>
      <c r="IB234" s="7"/>
      <c r="IC234" s="7"/>
      <c r="ID234" s="7"/>
      <c r="IE234" s="7"/>
      <c r="IF234" s="7"/>
      <c r="IG234" s="7"/>
      <c r="IH234" s="7"/>
      <c r="II234" s="7"/>
      <c r="IJ234" s="7"/>
      <c r="IK234" s="7"/>
      <c r="IL234" s="7"/>
      <c r="IM234" s="7"/>
    </row>
    <row r="235" spans="1:249">
      <c r="A235" s="29" t="s">
        <v>211</v>
      </c>
      <c r="B235" s="30">
        <f t="shared" si="30"/>
        <v>1614</v>
      </c>
      <c r="C235" s="30">
        <f t="shared" si="30"/>
        <v>1614</v>
      </c>
      <c r="D235" s="30">
        <f t="shared" si="30"/>
        <v>0</v>
      </c>
      <c r="E235" s="30">
        <v>0</v>
      </c>
      <c r="F235" s="30">
        <v>0</v>
      </c>
      <c r="G235" s="30">
        <f t="shared" si="31"/>
        <v>0</v>
      </c>
      <c r="H235" s="30">
        <v>0</v>
      </c>
      <c r="I235" s="30">
        <v>0</v>
      </c>
      <c r="J235" s="30">
        <f t="shared" si="38"/>
        <v>0</v>
      </c>
      <c r="K235" s="30">
        <v>1614</v>
      </c>
      <c r="L235" s="30">
        <v>1614</v>
      </c>
      <c r="M235" s="30">
        <f t="shared" si="39"/>
        <v>0</v>
      </c>
      <c r="N235" s="30">
        <v>0</v>
      </c>
      <c r="O235" s="30">
        <v>0</v>
      </c>
      <c r="P235" s="30">
        <f t="shared" si="40"/>
        <v>0</v>
      </c>
      <c r="Q235" s="30">
        <v>0</v>
      </c>
      <c r="R235" s="30">
        <v>0</v>
      </c>
      <c r="S235" s="30">
        <f t="shared" si="41"/>
        <v>0</v>
      </c>
      <c r="T235" s="30">
        <v>0</v>
      </c>
      <c r="U235" s="30">
        <v>0</v>
      </c>
      <c r="V235" s="30">
        <f t="shared" si="42"/>
        <v>0</v>
      </c>
      <c r="W235" s="30">
        <v>0</v>
      </c>
      <c r="X235" s="30">
        <v>0</v>
      </c>
      <c r="Y235" s="30">
        <f t="shared" si="43"/>
        <v>0</v>
      </c>
      <c r="Z235" s="30">
        <v>0</v>
      </c>
      <c r="AA235" s="30">
        <v>0</v>
      </c>
      <c r="AB235" s="30">
        <f t="shared" si="44"/>
        <v>0</v>
      </c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  <c r="CS235" s="7"/>
      <c r="CT235" s="7"/>
      <c r="CU235" s="7"/>
      <c r="CV235" s="7"/>
      <c r="CW235" s="7"/>
      <c r="CX235" s="7"/>
      <c r="CY235" s="7"/>
      <c r="CZ235" s="7"/>
      <c r="DA235" s="7"/>
      <c r="DB235" s="7"/>
      <c r="DC235" s="7"/>
      <c r="DD235" s="7"/>
      <c r="DE235" s="7"/>
      <c r="DF235" s="7"/>
      <c r="DG235" s="7"/>
      <c r="DH235" s="7"/>
      <c r="DI235" s="7"/>
      <c r="DJ235" s="7"/>
      <c r="DK235" s="7"/>
      <c r="DL235" s="7"/>
      <c r="DM235" s="7"/>
      <c r="DN235" s="7"/>
      <c r="DO235" s="7"/>
      <c r="DP235" s="7"/>
      <c r="DQ235" s="7"/>
      <c r="DR235" s="7"/>
      <c r="DS235" s="7"/>
      <c r="DT235" s="7"/>
      <c r="DU235" s="7"/>
      <c r="DV235" s="7"/>
      <c r="DW235" s="7"/>
      <c r="DX235" s="7"/>
      <c r="DY235" s="7"/>
      <c r="DZ235" s="7"/>
      <c r="EA235" s="7"/>
      <c r="EB235" s="7"/>
      <c r="EC235" s="7"/>
      <c r="ED235" s="7"/>
      <c r="EE235" s="7"/>
      <c r="EF235" s="7"/>
      <c r="EG235" s="7"/>
      <c r="EH235" s="7"/>
      <c r="EI235" s="7"/>
      <c r="EJ235" s="7"/>
      <c r="EK235" s="7"/>
      <c r="EL235" s="7"/>
      <c r="EM235" s="7"/>
      <c r="EN235" s="7"/>
      <c r="EO235" s="7"/>
      <c r="EP235" s="7"/>
      <c r="EQ235" s="7"/>
      <c r="ER235" s="7"/>
      <c r="ES235" s="7"/>
      <c r="ET235" s="7"/>
      <c r="EU235" s="7"/>
      <c r="EV235" s="7"/>
      <c r="EW235" s="7"/>
      <c r="EX235" s="7"/>
      <c r="EY235" s="7"/>
      <c r="EZ235" s="7"/>
      <c r="FA235" s="7"/>
      <c r="FB235" s="7"/>
      <c r="FC235" s="7"/>
      <c r="FD235" s="7"/>
      <c r="FE235" s="7"/>
      <c r="FF235" s="7"/>
      <c r="FG235" s="7"/>
      <c r="FH235" s="7"/>
      <c r="FI235" s="7"/>
      <c r="FJ235" s="7"/>
      <c r="FK235" s="7"/>
      <c r="FL235" s="7"/>
      <c r="FM235" s="7"/>
      <c r="FN235" s="7"/>
      <c r="FO235" s="7"/>
      <c r="FP235" s="7"/>
      <c r="FQ235" s="7"/>
      <c r="FR235" s="7"/>
      <c r="FS235" s="7"/>
      <c r="FT235" s="7"/>
      <c r="FU235" s="7"/>
      <c r="FV235" s="7"/>
      <c r="FW235" s="7"/>
      <c r="FX235" s="7"/>
      <c r="FY235" s="7"/>
      <c r="FZ235" s="7"/>
      <c r="GA235" s="7"/>
      <c r="GB235" s="7"/>
      <c r="GC235" s="7"/>
      <c r="GD235" s="7"/>
      <c r="GE235" s="7"/>
      <c r="GF235" s="7"/>
      <c r="GG235" s="7"/>
      <c r="GH235" s="7"/>
      <c r="GI235" s="7"/>
      <c r="GJ235" s="7"/>
      <c r="GK235" s="7"/>
      <c r="GL235" s="7"/>
      <c r="GM235" s="7"/>
      <c r="GN235" s="7"/>
      <c r="GO235" s="7"/>
      <c r="GP235" s="7"/>
      <c r="GQ235" s="7"/>
      <c r="GR235" s="7"/>
      <c r="GS235" s="7"/>
      <c r="GT235" s="7"/>
      <c r="GU235" s="7"/>
      <c r="GV235" s="7"/>
      <c r="GW235" s="7"/>
      <c r="GX235" s="7"/>
      <c r="GY235" s="7"/>
      <c r="GZ235" s="7"/>
      <c r="HA235" s="7"/>
      <c r="HB235" s="7"/>
      <c r="HC235" s="7"/>
      <c r="HD235" s="7"/>
      <c r="HE235" s="7"/>
      <c r="HF235" s="7"/>
      <c r="HG235" s="7"/>
      <c r="HH235" s="7"/>
      <c r="HI235" s="7"/>
      <c r="HJ235" s="7"/>
      <c r="HK235" s="7"/>
      <c r="HL235" s="7"/>
      <c r="HM235" s="7"/>
      <c r="HN235" s="7"/>
      <c r="HO235" s="7"/>
      <c r="HP235" s="7"/>
      <c r="HQ235" s="7"/>
      <c r="HR235" s="7"/>
      <c r="HS235" s="7"/>
      <c r="HT235" s="7"/>
      <c r="HU235" s="7"/>
      <c r="HV235" s="7"/>
      <c r="HW235" s="7"/>
      <c r="HX235" s="7"/>
      <c r="HY235" s="7"/>
      <c r="HZ235" s="7"/>
      <c r="IA235" s="7"/>
      <c r="IB235" s="7"/>
      <c r="IC235" s="7"/>
      <c r="ID235" s="7"/>
      <c r="IE235" s="7"/>
      <c r="IF235" s="7"/>
      <c r="IG235" s="7"/>
      <c r="IH235" s="7"/>
      <c r="II235" s="7"/>
      <c r="IJ235" s="7"/>
      <c r="IK235" s="7"/>
      <c r="IL235" s="7"/>
      <c r="IM235" s="7"/>
    </row>
    <row r="236" spans="1:249">
      <c r="A236" s="29" t="s">
        <v>212</v>
      </c>
      <c r="B236" s="30">
        <f t="shared" si="30"/>
        <v>1614</v>
      </c>
      <c r="C236" s="30">
        <f t="shared" si="30"/>
        <v>1614</v>
      </c>
      <c r="D236" s="30">
        <f t="shared" si="30"/>
        <v>0</v>
      </c>
      <c r="E236" s="30">
        <v>0</v>
      </c>
      <c r="F236" s="30">
        <v>0</v>
      </c>
      <c r="G236" s="30">
        <f t="shared" si="31"/>
        <v>0</v>
      </c>
      <c r="H236" s="30">
        <v>0</v>
      </c>
      <c r="I236" s="30">
        <v>0</v>
      </c>
      <c r="J236" s="30">
        <f t="shared" si="38"/>
        <v>0</v>
      </c>
      <c r="K236" s="30">
        <v>1614</v>
      </c>
      <c r="L236" s="30">
        <v>1614</v>
      </c>
      <c r="M236" s="30">
        <f t="shared" si="39"/>
        <v>0</v>
      </c>
      <c r="N236" s="30">
        <v>0</v>
      </c>
      <c r="O236" s="30">
        <v>0</v>
      </c>
      <c r="P236" s="30">
        <f t="shared" si="40"/>
        <v>0</v>
      </c>
      <c r="Q236" s="30">
        <v>0</v>
      </c>
      <c r="R236" s="30">
        <v>0</v>
      </c>
      <c r="S236" s="30">
        <f t="shared" si="41"/>
        <v>0</v>
      </c>
      <c r="T236" s="30">
        <v>0</v>
      </c>
      <c r="U236" s="30">
        <v>0</v>
      </c>
      <c r="V236" s="30">
        <f t="shared" si="42"/>
        <v>0</v>
      </c>
      <c r="W236" s="30">
        <v>0</v>
      </c>
      <c r="X236" s="30">
        <v>0</v>
      </c>
      <c r="Y236" s="30">
        <f t="shared" si="43"/>
        <v>0</v>
      </c>
      <c r="Z236" s="30">
        <v>0</v>
      </c>
      <c r="AA236" s="30">
        <v>0</v>
      </c>
      <c r="AB236" s="30">
        <f t="shared" si="44"/>
        <v>0</v>
      </c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  <c r="CS236" s="7"/>
      <c r="CT236" s="7"/>
      <c r="CU236" s="7"/>
      <c r="CV236" s="7"/>
      <c r="CW236" s="7"/>
      <c r="CX236" s="7"/>
      <c r="CY236" s="7"/>
      <c r="CZ236" s="7"/>
      <c r="DA236" s="7"/>
      <c r="DB236" s="7"/>
      <c r="DC236" s="7"/>
      <c r="DD236" s="7"/>
      <c r="DE236" s="7"/>
      <c r="DF236" s="7"/>
      <c r="DG236" s="7"/>
      <c r="DH236" s="7"/>
      <c r="DI236" s="7"/>
      <c r="DJ236" s="7"/>
      <c r="DK236" s="7"/>
      <c r="DL236" s="7"/>
      <c r="DM236" s="7"/>
      <c r="DN236" s="7"/>
      <c r="DO236" s="7"/>
      <c r="DP236" s="7"/>
      <c r="DQ236" s="7"/>
      <c r="DR236" s="7"/>
      <c r="DS236" s="7"/>
      <c r="DT236" s="7"/>
      <c r="DU236" s="7"/>
      <c r="DV236" s="7"/>
      <c r="DW236" s="7"/>
      <c r="DX236" s="7"/>
      <c r="DY236" s="7"/>
      <c r="DZ236" s="7"/>
      <c r="EA236" s="7"/>
      <c r="EB236" s="7"/>
      <c r="EC236" s="7"/>
      <c r="ED236" s="7"/>
      <c r="EE236" s="7"/>
      <c r="EF236" s="7"/>
      <c r="EG236" s="7"/>
      <c r="EH236" s="7"/>
      <c r="EI236" s="7"/>
      <c r="EJ236" s="7"/>
      <c r="EK236" s="7"/>
      <c r="EL236" s="7"/>
      <c r="EM236" s="7"/>
      <c r="EN236" s="7"/>
      <c r="EO236" s="7"/>
      <c r="EP236" s="7"/>
      <c r="EQ236" s="7"/>
      <c r="ER236" s="7"/>
      <c r="ES236" s="7"/>
      <c r="ET236" s="7"/>
      <c r="EU236" s="7"/>
      <c r="EV236" s="7"/>
      <c r="EW236" s="7"/>
      <c r="EX236" s="7"/>
      <c r="EY236" s="7"/>
      <c r="EZ236" s="7"/>
      <c r="FA236" s="7"/>
      <c r="FB236" s="7"/>
      <c r="FC236" s="7"/>
      <c r="FD236" s="7"/>
      <c r="FE236" s="7"/>
      <c r="FF236" s="7"/>
      <c r="FG236" s="7"/>
      <c r="FH236" s="7"/>
      <c r="FI236" s="7"/>
      <c r="FJ236" s="7"/>
      <c r="FK236" s="7"/>
      <c r="FL236" s="7"/>
      <c r="FM236" s="7"/>
      <c r="FN236" s="7"/>
      <c r="FO236" s="7"/>
      <c r="FP236" s="7"/>
      <c r="FQ236" s="7"/>
      <c r="FR236" s="7"/>
      <c r="FS236" s="7"/>
      <c r="FT236" s="7"/>
      <c r="FU236" s="7"/>
      <c r="FV236" s="7"/>
      <c r="FW236" s="7"/>
      <c r="FX236" s="7"/>
      <c r="FY236" s="7"/>
      <c r="FZ236" s="7"/>
      <c r="GA236" s="7"/>
      <c r="GB236" s="7"/>
      <c r="GC236" s="7"/>
      <c r="GD236" s="7"/>
      <c r="GE236" s="7"/>
      <c r="GF236" s="7"/>
      <c r="GG236" s="7"/>
      <c r="GH236" s="7"/>
      <c r="GI236" s="7"/>
      <c r="GJ236" s="7"/>
      <c r="GK236" s="7"/>
      <c r="GL236" s="7"/>
      <c r="GM236" s="7"/>
      <c r="GN236" s="7"/>
      <c r="GO236" s="7"/>
      <c r="GP236" s="7"/>
      <c r="GQ236" s="7"/>
      <c r="GR236" s="7"/>
      <c r="GS236" s="7"/>
      <c r="GT236" s="7"/>
      <c r="GU236" s="7"/>
      <c r="GV236" s="7"/>
      <c r="GW236" s="7"/>
      <c r="GX236" s="7"/>
      <c r="GY236" s="7"/>
      <c r="GZ236" s="7"/>
      <c r="HA236" s="7"/>
      <c r="HB236" s="7"/>
      <c r="HC236" s="7"/>
      <c r="HD236" s="7"/>
      <c r="HE236" s="7"/>
      <c r="HF236" s="7"/>
      <c r="HG236" s="7"/>
      <c r="HH236" s="7"/>
      <c r="HI236" s="7"/>
      <c r="HJ236" s="7"/>
      <c r="HK236" s="7"/>
      <c r="HL236" s="7"/>
      <c r="HM236" s="7"/>
      <c r="HN236" s="7"/>
      <c r="HO236" s="7"/>
      <c r="HP236" s="7"/>
      <c r="HQ236" s="7"/>
      <c r="HR236" s="7"/>
      <c r="HS236" s="7"/>
      <c r="HT236" s="7"/>
      <c r="HU236" s="7"/>
      <c r="HV236" s="7"/>
      <c r="HW236" s="7"/>
      <c r="HX236" s="7"/>
      <c r="HY236" s="7"/>
      <c r="HZ236" s="7"/>
      <c r="IA236" s="7"/>
      <c r="IB236" s="7"/>
      <c r="IC236" s="7"/>
      <c r="ID236" s="7"/>
      <c r="IE236" s="7"/>
      <c r="IF236" s="7"/>
      <c r="IG236" s="7"/>
      <c r="IH236" s="7"/>
      <c r="II236" s="7"/>
      <c r="IJ236" s="7"/>
      <c r="IK236" s="7"/>
      <c r="IL236" s="7"/>
      <c r="IM236" s="7"/>
    </row>
    <row r="237" spans="1:249">
      <c r="A237" s="29" t="s">
        <v>213</v>
      </c>
      <c r="B237" s="30">
        <f t="shared" si="30"/>
        <v>2199</v>
      </c>
      <c r="C237" s="30">
        <f t="shared" si="30"/>
        <v>2199</v>
      </c>
      <c r="D237" s="30">
        <f t="shared" si="30"/>
        <v>0</v>
      </c>
      <c r="E237" s="30">
        <v>0</v>
      </c>
      <c r="F237" s="30">
        <v>0</v>
      </c>
      <c r="G237" s="30">
        <f t="shared" si="31"/>
        <v>0</v>
      </c>
      <c r="H237" s="30">
        <v>0</v>
      </c>
      <c r="I237" s="30">
        <v>0</v>
      </c>
      <c r="J237" s="30">
        <f t="shared" si="38"/>
        <v>0</v>
      </c>
      <c r="K237" s="30">
        <v>2199</v>
      </c>
      <c r="L237" s="30">
        <v>2199</v>
      </c>
      <c r="M237" s="30">
        <f t="shared" si="39"/>
        <v>0</v>
      </c>
      <c r="N237" s="30">
        <v>0</v>
      </c>
      <c r="O237" s="30">
        <v>0</v>
      </c>
      <c r="P237" s="30">
        <f t="shared" si="40"/>
        <v>0</v>
      </c>
      <c r="Q237" s="30">
        <v>0</v>
      </c>
      <c r="R237" s="30">
        <v>0</v>
      </c>
      <c r="S237" s="30">
        <f t="shared" si="41"/>
        <v>0</v>
      </c>
      <c r="T237" s="30">
        <v>0</v>
      </c>
      <c r="U237" s="30">
        <v>0</v>
      </c>
      <c r="V237" s="30">
        <f t="shared" si="42"/>
        <v>0</v>
      </c>
      <c r="W237" s="30">
        <v>0</v>
      </c>
      <c r="X237" s="30">
        <v>0</v>
      </c>
      <c r="Y237" s="30">
        <f t="shared" si="43"/>
        <v>0</v>
      </c>
      <c r="Z237" s="30">
        <v>0</v>
      </c>
      <c r="AA237" s="30">
        <v>0</v>
      </c>
      <c r="AB237" s="30">
        <f t="shared" si="44"/>
        <v>0</v>
      </c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  <c r="CS237" s="7"/>
      <c r="CT237" s="7"/>
      <c r="CU237" s="7"/>
      <c r="CV237" s="7"/>
      <c r="CW237" s="7"/>
      <c r="CX237" s="7"/>
      <c r="CY237" s="7"/>
      <c r="CZ237" s="7"/>
      <c r="DA237" s="7"/>
      <c r="DB237" s="7"/>
      <c r="DC237" s="7"/>
      <c r="DD237" s="7"/>
      <c r="DE237" s="7"/>
      <c r="DF237" s="7"/>
      <c r="DG237" s="7"/>
      <c r="DH237" s="7"/>
      <c r="DI237" s="7"/>
      <c r="DJ237" s="7"/>
      <c r="DK237" s="7"/>
      <c r="DL237" s="7"/>
      <c r="DM237" s="7"/>
      <c r="DN237" s="7"/>
      <c r="DO237" s="7"/>
      <c r="DP237" s="7"/>
      <c r="DQ237" s="7"/>
      <c r="DR237" s="7"/>
      <c r="DS237" s="7"/>
      <c r="DT237" s="7"/>
      <c r="DU237" s="7"/>
      <c r="DV237" s="7"/>
      <c r="DW237" s="7"/>
      <c r="DX237" s="7"/>
      <c r="DY237" s="7"/>
      <c r="DZ237" s="7"/>
      <c r="EA237" s="7"/>
      <c r="EB237" s="7"/>
      <c r="EC237" s="7"/>
      <c r="ED237" s="7"/>
      <c r="EE237" s="7"/>
      <c r="EF237" s="7"/>
      <c r="EG237" s="7"/>
      <c r="EH237" s="7"/>
      <c r="EI237" s="7"/>
      <c r="EJ237" s="7"/>
      <c r="EK237" s="7"/>
      <c r="EL237" s="7"/>
      <c r="EM237" s="7"/>
      <c r="EN237" s="7"/>
      <c r="EO237" s="7"/>
      <c r="EP237" s="7"/>
      <c r="EQ237" s="7"/>
      <c r="ER237" s="7"/>
      <c r="ES237" s="7"/>
      <c r="ET237" s="7"/>
      <c r="EU237" s="7"/>
      <c r="EV237" s="7"/>
      <c r="EW237" s="7"/>
      <c r="EX237" s="7"/>
      <c r="EY237" s="7"/>
      <c r="EZ237" s="7"/>
      <c r="FA237" s="7"/>
      <c r="FB237" s="7"/>
      <c r="FC237" s="7"/>
      <c r="FD237" s="7"/>
      <c r="FE237" s="7"/>
      <c r="FF237" s="7"/>
      <c r="FG237" s="7"/>
      <c r="FH237" s="7"/>
      <c r="FI237" s="7"/>
      <c r="FJ237" s="7"/>
      <c r="FK237" s="7"/>
      <c r="FL237" s="7"/>
      <c r="FM237" s="7"/>
      <c r="FN237" s="7"/>
      <c r="FO237" s="7"/>
      <c r="FP237" s="7"/>
      <c r="FQ237" s="7"/>
      <c r="FR237" s="7"/>
      <c r="FS237" s="7"/>
      <c r="FT237" s="7"/>
      <c r="FU237" s="7"/>
      <c r="FV237" s="7"/>
      <c r="FW237" s="7"/>
      <c r="FX237" s="7"/>
      <c r="FY237" s="7"/>
      <c r="FZ237" s="7"/>
      <c r="GA237" s="7"/>
      <c r="GB237" s="7"/>
      <c r="GC237" s="7"/>
      <c r="GD237" s="7"/>
      <c r="GE237" s="7"/>
      <c r="GF237" s="7"/>
      <c r="GG237" s="7"/>
      <c r="GH237" s="7"/>
      <c r="GI237" s="7"/>
      <c r="GJ237" s="7"/>
      <c r="GK237" s="7"/>
      <c r="GL237" s="7"/>
      <c r="GM237" s="7"/>
      <c r="GN237" s="7"/>
      <c r="GO237" s="7"/>
      <c r="GP237" s="7"/>
      <c r="GQ237" s="7"/>
      <c r="GR237" s="7"/>
      <c r="GS237" s="7"/>
      <c r="GT237" s="7"/>
      <c r="GU237" s="7"/>
      <c r="GV237" s="7"/>
      <c r="GW237" s="7"/>
      <c r="GX237" s="7"/>
      <c r="GY237" s="7"/>
      <c r="GZ237" s="7"/>
      <c r="HA237" s="7"/>
      <c r="HB237" s="7"/>
      <c r="HC237" s="7"/>
      <c r="HD237" s="7"/>
      <c r="HE237" s="7"/>
      <c r="HF237" s="7"/>
      <c r="HG237" s="7"/>
      <c r="HH237" s="7"/>
      <c r="HI237" s="7"/>
      <c r="HJ237" s="7"/>
      <c r="HK237" s="7"/>
      <c r="HL237" s="7"/>
      <c r="HM237" s="7"/>
      <c r="HN237" s="7"/>
      <c r="HO237" s="7"/>
      <c r="HP237" s="7"/>
      <c r="HQ237" s="7"/>
      <c r="HR237" s="7"/>
      <c r="HS237" s="7"/>
      <c r="HT237" s="7"/>
      <c r="HU237" s="7"/>
      <c r="HV237" s="7"/>
      <c r="HW237" s="7"/>
      <c r="HX237" s="7"/>
      <c r="HY237" s="7"/>
      <c r="HZ237" s="7"/>
      <c r="IA237" s="7"/>
      <c r="IB237" s="7"/>
      <c r="IC237" s="7"/>
      <c r="ID237" s="7"/>
      <c r="IE237" s="7"/>
      <c r="IF237" s="7"/>
      <c r="IG237" s="7"/>
      <c r="IH237" s="7"/>
      <c r="II237" s="7"/>
      <c r="IJ237" s="7"/>
      <c r="IK237" s="7"/>
      <c r="IL237" s="7"/>
      <c r="IM237" s="7"/>
    </row>
    <row r="238" spans="1:249">
      <c r="A238" s="29" t="s">
        <v>214</v>
      </c>
      <c r="B238" s="30">
        <f t="shared" si="30"/>
        <v>0</v>
      </c>
      <c r="C238" s="30">
        <f t="shared" si="30"/>
        <v>1712</v>
      </c>
      <c r="D238" s="30">
        <f t="shared" si="30"/>
        <v>1712</v>
      </c>
      <c r="E238" s="30">
        <v>0</v>
      </c>
      <c r="F238" s="30">
        <v>0</v>
      </c>
      <c r="G238" s="30">
        <f t="shared" si="31"/>
        <v>0</v>
      </c>
      <c r="H238" s="30">
        <v>0</v>
      </c>
      <c r="I238" s="30">
        <v>0</v>
      </c>
      <c r="J238" s="30">
        <f t="shared" si="38"/>
        <v>0</v>
      </c>
      <c r="K238" s="30">
        <v>0</v>
      </c>
      <c r="L238" s="30">
        <v>1712</v>
      </c>
      <c r="M238" s="30">
        <f t="shared" si="39"/>
        <v>1712</v>
      </c>
      <c r="N238" s="30">
        <v>0</v>
      </c>
      <c r="O238" s="30">
        <v>0</v>
      </c>
      <c r="P238" s="30">
        <f t="shared" si="40"/>
        <v>0</v>
      </c>
      <c r="Q238" s="30">
        <v>0</v>
      </c>
      <c r="R238" s="30">
        <v>0</v>
      </c>
      <c r="S238" s="30">
        <f t="shared" si="41"/>
        <v>0</v>
      </c>
      <c r="T238" s="30">
        <v>0</v>
      </c>
      <c r="U238" s="30">
        <v>0</v>
      </c>
      <c r="V238" s="30">
        <f t="shared" si="42"/>
        <v>0</v>
      </c>
      <c r="W238" s="30">
        <v>0</v>
      </c>
      <c r="X238" s="30">
        <v>0</v>
      </c>
      <c r="Y238" s="30">
        <f t="shared" si="43"/>
        <v>0</v>
      </c>
      <c r="Z238" s="30">
        <v>0</v>
      </c>
      <c r="AA238" s="30">
        <v>0</v>
      </c>
      <c r="AB238" s="30">
        <f t="shared" si="44"/>
        <v>0</v>
      </c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  <c r="CS238" s="7"/>
      <c r="CT238" s="7"/>
      <c r="CU238" s="7"/>
      <c r="CV238" s="7"/>
      <c r="CW238" s="7"/>
      <c r="CX238" s="7"/>
      <c r="CY238" s="7"/>
      <c r="CZ238" s="7"/>
      <c r="DA238" s="7"/>
      <c r="DB238" s="7"/>
      <c r="DC238" s="7"/>
      <c r="DD238" s="7"/>
      <c r="DE238" s="7"/>
      <c r="DF238" s="7"/>
      <c r="DG238" s="7"/>
      <c r="DH238" s="7"/>
      <c r="DI238" s="7"/>
      <c r="DJ238" s="7"/>
      <c r="DK238" s="7"/>
      <c r="DL238" s="7"/>
      <c r="DM238" s="7"/>
      <c r="DN238" s="7"/>
      <c r="DO238" s="7"/>
      <c r="DP238" s="7"/>
      <c r="DQ238" s="7"/>
      <c r="DR238" s="7"/>
      <c r="DS238" s="7"/>
      <c r="DT238" s="7"/>
      <c r="DU238" s="7"/>
      <c r="DV238" s="7"/>
      <c r="DW238" s="7"/>
      <c r="DX238" s="7"/>
      <c r="DY238" s="7"/>
      <c r="DZ238" s="7"/>
      <c r="EA238" s="7"/>
      <c r="EB238" s="7"/>
      <c r="EC238" s="7"/>
      <c r="ED238" s="7"/>
      <c r="EE238" s="7"/>
      <c r="EF238" s="7"/>
      <c r="EG238" s="7"/>
      <c r="EH238" s="7"/>
      <c r="EI238" s="7"/>
      <c r="EJ238" s="7"/>
      <c r="EK238" s="7"/>
      <c r="EL238" s="7"/>
      <c r="EM238" s="7"/>
      <c r="EN238" s="7"/>
      <c r="EO238" s="7"/>
      <c r="EP238" s="7"/>
      <c r="EQ238" s="7"/>
      <c r="ER238" s="7"/>
      <c r="ES238" s="7"/>
      <c r="ET238" s="7"/>
      <c r="EU238" s="7"/>
      <c r="EV238" s="7"/>
      <c r="EW238" s="7"/>
      <c r="EX238" s="7"/>
      <c r="EY238" s="7"/>
      <c r="EZ238" s="7"/>
      <c r="FA238" s="7"/>
      <c r="FB238" s="7"/>
      <c r="FC238" s="7"/>
      <c r="FD238" s="7"/>
      <c r="FE238" s="7"/>
      <c r="FF238" s="7"/>
      <c r="FG238" s="7"/>
      <c r="FH238" s="7"/>
      <c r="FI238" s="7"/>
      <c r="FJ238" s="7"/>
      <c r="FK238" s="7"/>
      <c r="FL238" s="7"/>
      <c r="FM238" s="7"/>
      <c r="FN238" s="7"/>
      <c r="FO238" s="7"/>
      <c r="FP238" s="7"/>
      <c r="FQ238" s="7"/>
      <c r="FR238" s="7"/>
      <c r="FS238" s="7"/>
      <c r="FT238" s="7"/>
      <c r="FU238" s="7"/>
      <c r="FV238" s="7"/>
      <c r="FW238" s="7"/>
      <c r="FX238" s="7"/>
      <c r="FY238" s="7"/>
      <c r="FZ238" s="7"/>
      <c r="GA238" s="7"/>
      <c r="GB238" s="7"/>
      <c r="GC238" s="7"/>
      <c r="GD238" s="7"/>
      <c r="GE238" s="7"/>
      <c r="GF238" s="7"/>
      <c r="GG238" s="7"/>
      <c r="GH238" s="7"/>
      <c r="GI238" s="7"/>
      <c r="GJ238" s="7"/>
      <c r="GK238" s="7"/>
      <c r="GL238" s="7"/>
      <c r="GM238" s="7"/>
      <c r="GN238" s="7"/>
      <c r="GO238" s="7"/>
      <c r="GP238" s="7"/>
      <c r="GQ238" s="7"/>
      <c r="GR238" s="7"/>
      <c r="GS238" s="7"/>
      <c r="GT238" s="7"/>
      <c r="GU238" s="7"/>
      <c r="GV238" s="7"/>
      <c r="GW238" s="7"/>
      <c r="GX238" s="7"/>
      <c r="GY238" s="7"/>
      <c r="GZ238" s="7"/>
      <c r="HA238" s="7"/>
      <c r="HB238" s="7"/>
      <c r="HC238" s="7"/>
      <c r="HD238" s="7"/>
      <c r="HE238" s="7"/>
      <c r="HF238" s="7"/>
      <c r="HG238" s="7"/>
      <c r="HH238" s="7"/>
      <c r="HI238" s="7"/>
      <c r="HJ238" s="7"/>
      <c r="HK238" s="7"/>
      <c r="HL238" s="7"/>
      <c r="HM238" s="7"/>
      <c r="HN238" s="7"/>
      <c r="HO238" s="7"/>
      <c r="HP238" s="7"/>
      <c r="HQ238" s="7"/>
      <c r="HR238" s="7"/>
      <c r="HS238" s="7"/>
      <c r="HT238" s="7"/>
      <c r="HU238" s="7"/>
      <c r="HV238" s="7"/>
      <c r="HW238" s="7"/>
      <c r="HX238" s="7"/>
      <c r="HY238" s="7"/>
      <c r="HZ238" s="7"/>
      <c r="IA238" s="7"/>
      <c r="IB238" s="7"/>
      <c r="IC238" s="7"/>
      <c r="ID238" s="7"/>
      <c r="IE238" s="7"/>
      <c r="IF238" s="7"/>
      <c r="IG238" s="7"/>
      <c r="IH238" s="7"/>
      <c r="II238" s="7"/>
      <c r="IJ238" s="7"/>
      <c r="IK238" s="7"/>
      <c r="IL238" s="7"/>
      <c r="IM238" s="7"/>
    </row>
    <row r="239" spans="1:249" ht="31.5">
      <c r="A239" s="29" t="s">
        <v>215</v>
      </c>
      <c r="B239" s="30">
        <f t="shared" si="30"/>
        <v>2580</v>
      </c>
      <c r="C239" s="30">
        <f t="shared" si="30"/>
        <v>2580</v>
      </c>
      <c r="D239" s="30">
        <f t="shared" si="30"/>
        <v>0</v>
      </c>
      <c r="E239" s="30">
        <v>0</v>
      </c>
      <c r="F239" s="30">
        <v>0</v>
      </c>
      <c r="G239" s="30">
        <f t="shared" si="31"/>
        <v>0</v>
      </c>
      <c r="H239" s="30">
        <v>0</v>
      </c>
      <c r="I239" s="30">
        <v>0</v>
      </c>
      <c r="J239" s="30">
        <f t="shared" si="38"/>
        <v>0</v>
      </c>
      <c r="K239" s="30">
        <v>2580</v>
      </c>
      <c r="L239" s="30">
        <v>2580</v>
      </c>
      <c r="M239" s="30">
        <f t="shared" si="39"/>
        <v>0</v>
      </c>
      <c r="N239" s="30">
        <v>0</v>
      </c>
      <c r="O239" s="30">
        <v>0</v>
      </c>
      <c r="P239" s="30">
        <f t="shared" si="40"/>
        <v>0</v>
      </c>
      <c r="Q239" s="30">
        <v>0</v>
      </c>
      <c r="R239" s="30">
        <v>0</v>
      </c>
      <c r="S239" s="30">
        <f t="shared" si="41"/>
        <v>0</v>
      </c>
      <c r="T239" s="30">
        <v>0</v>
      </c>
      <c r="U239" s="30">
        <v>0</v>
      </c>
      <c r="V239" s="30">
        <f t="shared" si="42"/>
        <v>0</v>
      </c>
      <c r="W239" s="30">
        <v>0</v>
      </c>
      <c r="X239" s="30">
        <v>0</v>
      </c>
      <c r="Y239" s="30">
        <f t="shared" si="43"/>
        <v>0</v>
      </c>
      <c r="Z239" s="30">
        <v>0</v>
      </c>
      <c r="AA239" s="30">
        <v>0</v>
      </c>
      <c r="AB239" s="30">
        <f t="shared" si="44"/>
        <v>0</v>
      </c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7"/>
      <c r="DC239" s="7"/>
      <c r="DD239" s="7"/>
      <c r="DE239" s="7"/>
      <c r="DF239" s="7"/>
      <c r="DG239" s="7"/>
      <c r="DH239" s="7"/>
      <c r="DI239" s="7"/>
      <c r="DJ239" s="7"/>
      <c r="DK239" s="7"/>
      <c r="DL239" s="7"/>
      <c r="DM239" s="7"/>
      <c r="DN239" s="7"/>
      <c r="DO239" s="7"/>
      <c r="DP239" s="7"/>
      <c r="DQ239" s="7"/>
      <c r="DR239" s="7"/>
      <c r="DS239" s="7"/>
      <c r="DT239" s="7"/>
      <c r="DU239" s="7"/>
      <c r="DV239" s="7"/>
      <c r="DW239" s="7"/>
      <c r="DX239" s="7"/>
      <c r="DY239" s="7"/>
      <c r="DZ239" s="7"/>
      <c r="EA239" s="7"/>
      <c r="EB239" s="7"/>
      <c r="EC239" s="7"/>
      <c r="ED239" s="7"/>
      <c r="EE239" s="7"/>
      <c r="EF239" s="7"/>
      <c r="EG239" s="7"/>
      <c r="EH239" s="7"/>
      <c r="EI239" s="7"/>
      <c r="EJ239" s="7"/>
      <c r="EK239" s="7"/>
      <c r="EL239" s="7"/>
      <c r="EM239" s="7"/>
      <c r="EN239" s="7"/>
      <c r="EO239" s="7"/>
      <c r="EP239" s="7"/>
      <c r="EQ239" s="7"/>
      <c r="ER239" s="7"/>
      <c r="ES239" s="7"/>
      <c r="ET239" s="7"/>
      <c r="EU239" s="7"/>
      <c r="EV239" s="7"/>
      <c r="EW239" s="7"/>
      <c r="EX239" s="7"/>
      <c r="EY239" s="7"/>
      <c r="EZ239" s="7"/>
      <c r="FA239" s="7"/>
      <c r="FB239" s="7"/>
      <c r="FC239" s="7"/>
      <c r="FD239" s="7"/>
      <c r="FE239" s="7"/>
      <c r="FF239" s="7"/>
      <c r="FG239" s="7"/>
      <c r="FH239" s="7"/>
      <c r="FI239" s="7"/>
      <c r="FJ239" s="7"/>
      <c r="FK239" s="7"/>
      <c r="FL239" s="7"/>
      <c r="FM239" s="7"/>
      <c r="FN239" s="7"/>
      <c r="FO239" s="7"/>
      <c r="FP239" s="7"/>
      <c r="FQ239" s="7"/>
      <c r="FR239" s="7"/>
      <c r="FS239" s="7"/>
      <c r="FT239" s="7"/>
      <c r="FU239" s="7"/>
      <c r="FV239" s="7"/>
      <c r="FW239" s="7"/>
      <c r="FX239" s="7"/>
      <c r="FY239" s="7"/>
      <c r="FZ239" s="7"/>
      <c r="GA239" s="7"/>
      <c r="GB239" s="7"/>
      <c r="GC239" s="7"/>
      <c r="GD239" s="7"/>
      <c r="GE239" s="7"/>
      <c r="GF239" s="7"/>
      <c r="GG239" s="7"/>
      <c r="GH239" s="7"/>
      <c r="GI239" s="7"/>
      <c r="GJ239" s="7"/>
      <c r="GK239" s="7"/>
      <c r="GL239" s="7"/>
      <c r="GM239" s="7"/>
      <c r="GN239" s="7"/>
      <c r="GO239" s="7"/>
      <c r="GP239" s="7"/>
      <c r="GQ239" s="7"/>
      <c r="GR239" s="7"/>
      <c r="GS239" s="7"/>
      <c r="GT239" s="7"/>
      <c r="GU239" s="7"/>
      <c r="GV239" s="7"/>
      <c r="GW239" s="7"/>
      <c r="GX239" s="7"/>
      <c r="GY239" s="7"/>
      <c r="GZ239" s="7"/>
      <c r="HA239" s="7"/>
      <c r="HB239" s="7"/>
      <c r="HC239" s="7"/>
      <c r="HD239" s="7"/>
      <c r="HE239" s="7"/>
      <c r="HF239" s="7"/>
      <c r="HG239" s="7"/>
      <c r="HH239" s="7"/>
      <c r="HI239" s="7"/>
      <c r="HJ239" s="7"/>
      <c r="HK239" s="7"/>
      <c r="HL239" s="7"/>
      <c r="HM239" s="7"/>
      <c r="HN239" s="7"/>
      <c r="HO239" s="7"/>
      <c r="HP239" s="7"/>
      <c r="HQ239" s="7"/>
      <c r="HR239" s="7"/>
      <c r="HS239" s="7"/>
      <c r="HT239" s="7"/>
      <c r="HU239" s="7"/>
      <c r="HV239" s="7"/>
      <c r="HW239" s="7"/>
      <c r="HX239" s="7"/>
      <c r="HY239" s="7"/>
      <c r="HZ239" s="7"/>
      <c r="IA239" s="7"/>
      <c r="IB239" s="7"/>
      <c r="IC239" s="7"/>
      <c r="ID239" s="7"/>
      <c r="IE239" s="7"/>
      <c r="IF239" s="7"/>
      <c r="IG239" s="7"/>
      <c r="IH239" s="7"/>
      <c r="II239" s="7"/>
      <c r="IJ239" s="7"/>
      <c r="IK239" s="7"/>
      <c r="IL239" s="7"/>
      <c r="IM239" s="7"/>
    </row>
    <row r="240" spans="1:249" ht="31.5">
      <c r="A240" s="29" t="s">
        <v>216</v>
      </c>
      <c r="B240" s="30">
        <f t="shared" si="30"/>
        <v>1900</v>
      </c>
      <c r="C240" s="30">
        <f t="shared" si="30"/>
        <v>1900</v>
      </c>
      <c r="D240" s="30">
        <f t="shared" si="30"/>
        <v>0</v>
      </c>
      <c r="E240" s="30">
        <v>0</v>
      </c>
      <c r="F240" s="30">
        <v>0</v>
      </c>
      <c r="G240" s="30">
        <f t="shared" si="31"/>
        <v>0</v>
      </c>
      <c r="H240" s="30">
        <v>0</v>
      </c>
      <c r="I240" s="30">
        <v>0</v>
      </c>
      <c r="J240" s="30">
        <f t="shared" si="38"/>
        <v>0</v>
      </c>
      <c r="K240" s="30">
        <v>1900</v>
      </c>
      <c r="L240" s="30">
        <v>1900</v>
      </c>
      <c r="M240" s="30">
        <f t="shared" si="39"/>
        <v>0</v>
      </c>
      <c r="N240" s="30">
        <v>0</v>
      </c>
      <c r="O240" s="30">
        <v>0</v>
      </c>
      <c r="P240" s="30">
        <f t="shared" si="40"/>
        <v>0</v>
      </c>
      <c r="Q240" s="30">
        <v>0</v>
      </c>
      <c r="R240" s="30">
        <v>0</v>
      </c>
      <c r="S240" s="30">
        <f t="shared" si="41"/>
        <v>0</v>
      </c>
      <c r="T240" s="30">
        <v>0</v>
      </c>
      <c r="U240" s="30">
        <v>0</v>
      </c>
      <c r="V240" s="30">
        <f t="shared" si="42"/>
        <v>0</v>
      </c>
      <c r="W240" s="30">
        <v>0</v>
      </c>
      <c r="X240" s="30">
        <v>0</v>
      </c>
      <c r="Y240" s="30">
        <f t="shared" si="43"/>
        <v>0</v>
      </c>
      <c r="Z240" s="30">
        <v>0</v>
      </c>
      <c r="AA240" s="30">
        <v>0</v>
      </c>
      <c r="AB240" s="30">
        <f t="shared" si="44"/>
        <v>0</v>
      </c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  <c r="DT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G240" s="7"/>
      <c r="EH240" s="7"/>
      <c r="EI240" s="7"/>
      <c r="EJ240" s="7"/>
      <c r="EK240" s="7"/>
      <c r="EL240" s="7"/>
      <c r="EM240" s="7"/>
      <c r="EN240" s="7"/>
      <c r="EO240" s="7"/>
      <c r="EP240" s="7"/>
      <c r="EQ240" s="7"/>
      <c r="ER240" s="7"/>
      <c r="ES240" s="7"/>
      <c r="ET240" s="7"/>
      <c r="EU240" s="7"/>
      <c r="EV240" s="7"/>
      <c r="EW240" s="7"/>
      <c r="EX240" s="7"/>
      <c r="EY240" s="7"/>
      <c r="EZ240" s="7"/>
      <c r="FA240" s="7"/>
      <c r="FB240" s="7"/>
      <c r="FC240" s="7"/>
      <c r="FD240" s="7"/>
      <c r="FE240" s="7"/>
      <c r="FF240" s="7"/>
      <c r="FG240" s="7"/>
      <c r="FH240" s="7"/>
      <c r="FI240" s="7"/>
      <c r="FJ240" s="7"/>
      <c r="FK240" s="7"/>
      <c r="FL240" s="7"/>
      <c r="FM240" s="7"/>
      <c r="FN240" s="7"/>
      <c r="FO240" s="7"/>
      <c r="FP240" s="7"/>
      <c r="FQ240" s="7"/>
      <c r="FR240" s="7"/>
      <c r="FS240" s="7"/>
      <c r="FT240" s="7"/>
      <c r="FU240" s="7"/>
      <c r="FV240" s="7"/>
      <c r="FW240" s="7"/>
      <c r="FX240" s="7"/>
      <c r="FY240" s="7"/>
      <c r="FZ240" s="7"/>
      <c r="GA240" s="7"/>
      <c r="GB240" s="7"/>
      <c r="GC240" s="7"/>
      <c r="GD240" s="7"/>
      <c r="GE240" s="7"/>
      <c r="GF240" s="7"/>
      <c r="GG240" s="7"/>
      <c r="GH240" s="7"/>
      <c r="GI240" s="7"/>
      <c r="GJ240" s="7"/>
      <c r="GK240" s="7"/>
      <c r="GL240" s="7"/>
      <c r="GM240" s="7"/>
      <c r="GN240" s="7"/>
      <c r="GO240" s="7"/>
      <c r="GP240" s="7"/>
      <c r="GQ240" s="7"/>
      <c r="GR240" s="7"/>
      <c r="GS240" s="7"/>
      <c r="GT240" s="7"/>
      <c r="GU240" s="7"/>
      <c r="GV240" s="7"/>
      <c r="GW240" s="7"/>
      <c r="GX240" s="7"/>
      <c r="GY240" s="7"/>
      <c r="GZ240" s="7"/>
      <c r="HA240" s="7"/>
      <c r="HB240" s="7"/>
      <c r="HC240" s="7"/>
      <c r="HD240" s="7"/>
      <c r="HE240" s="7"/>
      <c r="HF240" s="7"/>
      <c r="HG240" s="7"/>
      <c r="HH240" s="7"/>
      <c r="HI240" s="7"/>
      <c r="HJ240" s="7"/>
      <c r="HK240" s="7"/>
      <c r="HL240" s="7"/>
      <c r="HM240" s="7"/>
      <c r="HN240" s="7"/>
      <c r="HO240" s="7"/>
      <c r="HP240" s="7"/>
      <c r="HQ240" s="7"/>
      <c r="HR240" s="7"/>
      <c r="HS240" s="7"/>
      <c r="HT240" s="7"/>
      <c r="HU240" s="7"/>
      <c r="HV240" s="7"/>
      <c r="HW240" s="7"/>
      <c r="HX240" s="7"/>
      <c r="HY240" s="7"/>
      <c r="HZ240" s="7"/>
      <c r="IA240" s="7"/>
      <c r="IB240" s="7"/>
      <c r="IC240" s="7"/>
      <c r="ID240" s="7"/>
      <c r="IE240" s="7"/>
      <c r="IF240" s="7"/>
      <c r="IG240" s="7"/>
      <c r="IH240" s="7"/>
      <c r="II240" s="7"/>
      <c r="IJ240" s="7"/>
      <c r="IK240" s="7"/>
      <c r="IL240" s="7"/>
      <c r="IM240" s="7"/>
      <c r="IN240" s="7"/>
      <c r="IO240" s="7"/>
    </row>
    <row r="241" spans="1:249">
      <c r="A241" s="23" t="s">
        <v>217</v>
      </c>
      <c r="B241" s="24">
        <f t="shared" si="30"/>
        <v>22272211</v>
      </c>
      <c r="C241" s="24">
        <f t="shared" si="30"/>
        <v>22142945</v>
      </c>
      <c r="D241" s="24">
        <f t="shared" si="30"/>
        <v>-129266</v>
      </c>
      <c r="E241" s="24">
        <f>SUM(E242:E285)</f>
        <v>1049771</v>
      </c>
      <c r="F241" s="24">
        <f>SUM(F242:F285)</f>
        <v>1049771</v>
      </c>
      <c r="G241" s="24">
        <f t="shared" si="31"/>
        <v>0</v>
      </c>
      <c r="H241" s="24">
        <f>SUM(H242:H285)</f>
        <v>252100</v>
      </c>
      <c r="I241" s="24">
        <f>SUM(I242:I285)</f>
        <v>252100</v>
      </c>
      <c r="J241" s="24">
        <f t="shared" si="38"/>
        <v>0</v>
      </c>
      <c r="K241" s="24">
        <f>SUM(K242:K285)</f>
        <v>1100462</v>
      </c>
      <c r="L241" s="24">
        <f>SUM(L242:L285)</f>
        <v>1271196</v>
      </c>
      <c r="M241" s="24">
        <f t="shared" si="39"/>
        <v>170734</v>
      </c>
      <c r="N241" s="24">
        <f>SUM(N242:N285)</f>
        <v>0</v>
      </c>
      <c r="O241" s="24">
        <f>SUM(O242:O285)</f>
        <v>0</v>
      </c>
      <c r="P241" s="24">
        <f t="shared" si="40"/>
        <v>0</v>
      </c>
      <c r="Q241" s="24">
        <f>SUM(Q242:Q285)</f>
        <v>0</v>
      </c>
      <c r="R241" s="24">
        <f>SUM(R242:R285)</f>
        <v>0</v>
      </c>
      <c r="S241" s="24">
        <f t="shared" si="41"/>
        <v>0</v>
      </c>
      <c r="T241" s="24">
        <f>SUM(T242:T285)</f>
        <v>2765372</v>
      </c>
      <c r="U241" s="24">
        <f>SUM(U242:U285)</f>
        <v>2765372</v>
      </c>
      <c r="V241" s="24">
        <f t="shared" si="42"/>
        <v>0</v>
      </c>
      <c r="W241" s="24">
        <f>SUM(W242:W285)</f>
        <v>3619567</v>
      </c>
      <c r="X241" s="24">
        <f>SUM(X242:X285)</f>
        <v>3960629</v>
      </c>
      <c r="Y241" s="24">
        <f t="shared" si="43"/>
        <v>341062</v>
      </c>
      <c r="Z241" s="24">
        <f>SUM(Z242:Z285)</f>
        <v>13484939</v>
      </c>
      <c r="AA241" s="24">
        <f>SUM(AA242:AA285)</f>
        <v>12843877</v>
      </c>
      <c r="AB241" s="24">
        <f t="shared" si="44"/>
        <v>-641062</v>
      </c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  <c r="CS241" s="7"/>
      <c r="CT241" s="7"/>
      <c r="CU241" s="7"/>
      <c r="CV241" s="7"/>
      <c r="CW241" s="7"/>
      <c r="CX241" s="7"/>
      <c r="CY241" s="7"/>
      <c r="CZ241" s="7"/>
      <c r="DA241" s="7"/>
      <c r="DB241" s="7"/>
      <c r="DC241" s="7"/>
      <c r="DD241" s="7"/>
      <c r="DE241" s="7"/>
      <c r="DF241" s="7"/>
      <c r="DG241" s="7"/>
      <c r="DH241" s="7"/>
      <c r="DI241" s="7"/>
      <c r="DJ241" s="7"/>
      <c r="DK241" s="7"/>
      <c r="DL241" s="7"/>
      <c r="DM241" s="7"/>
      <c r="DN241" s="7"/>
      <c r="DO241" s="7"/>
      <c r="DP241" s="7"/>
      <c r="DQ241" s="7"/>
      <c r="DR241" s="7"/>
      <c r="DS241" s="7"/>
      <c r="DT241" s="7"/>
      <c r="DU241" s="7"/>
      <c r="DV241" s="7"/>
      <c r="DW241" s="7"/>
      <c r="DX241" s="7"/>
      <c r="DY241" s="7"/>
      <c r="DZ241" s="7"/>
      <c r="EA241" s="7"/>
      <c r="EB241" s="7"/>
      <c r="EC241" s="7"/>
      <c r="ED241" s="7"/>
      <c r="EE241" s="7"/>
      <c r="EF241" s="7"/>
      <c r="EG241" s="7"/>
      <c r="EH241" s="7"/>
      <c r="EI241" s="7"/>
      <c r="EJ241" s="7"/>
      <c r="EK241" s="7"/>
      <c r="EL241" s="7"/>
      <c r="EM241" s="7"/>
      <c r="EN241" s="7"/>
      <c r="EO241" s="7"/>
      <c r="EP241" s="7"/>
      <c r="EQ241" s="7"/>
      <c r="ER241" s="7"/>
      <c r="ES241" s="7"/>
      <c r="ET241" s="7"/>
      <c r="EU241" s="7"/>
      <c r="EV241" s="7"/>
      <c r="EW241" s="7"/>
      <c r="EX241" s="7"/>
      <c r="EY241" s="7"/>
      <c r="EZ241" s="7"/>
      <c r="FA241" s="7"/>
      <c r="FB241" s="7"/>
      <c r="FC241" s="7"/>
      <c r="FD241" s="7"/>
      <c r="FE241" s="7"/>
      <c r="FF241" s="7"/>
      <c r="FG241" s="7"/>
      <c r="FH241" s="7"/>
      <c r="FI241" s="7"/>
      <c r="FJ241" s="7"/>
      <c r="FK241" s="7"/>
      <c r="FL241" s="7"/>
      <c r="FM241" s="7"/>
      <c r="FN241" s="7"/>
      <c r="FO241" s="7"/>
      <c r="FP241" s="7"/>
      <c r="FQ241" s="7"/>
      <c r="FR241" s="7"/>
      <c r="FS241" s="7"/>
      <c r="FT241" s="7"/>
      <c r="FU241" s="7"/>
      <c r="FV241" s="7"/>
      <c r="FW241" s="7"/>
      <c r="FX241" s="7"/>
      <c r="FY241" s="7"/>
      <c r="FZ241" s="7"/>
      <c r="GA241" s="7"/>
      <c r="GB241" s="7"/>
      <c r="GC241" s="7"/>
      <c r="GD241" s="7"/>
      <c r="GE241" s="7"/>
      <c r="GF241" s="7"/>
      <c r="GG241" s="7"/>
      <c r="GH241" s="7"/>
      <c r="GI241" s="7"/>
      <c r="GJ241" s="7"/>
      <c r="GK241" s="7"/>
      <c r="GL241" s="7"/>
      <c r="GM241" s="7"/>
      <c r="GN241" s="7"/>
      <c r="GO241" s="7"/>
      <c r="GP241" s="7"/>
      <c r="GQ241" s="7"/>
      <c r="GR241" s="7"/>
      <c r="GS241" s="7"/>
      <c r="GT241" s="7"/>
      <c r="GU241" s="7"/>
      <c r="GV241" s="7"/>
      <c r="GW241" s="7"/>
      <c r="GX241" s="7"/>
      <c r="GY241" s="7"/>
      <c r="GZ241" s="7"/>
      <c r="HA241" s="7"/>
      <c r="HB241" s="7"/>
      <c r="HC241" s="7"/>
      <c r="HD241" s="7"/>
      <c r="HE241" s="7"/>
      <c r="HF241" s="7"/>
      <c r="HG241" s="7"/>
      <c r="HH241" s="7"/>
      <c r="HI241" s="7"/>
      <c r="HJ241" s="7"/>
      <c r="HK241" s="7"/>
      <c r="HL241" s="7"/>
      <c r="HM241" s="7"/>
      <c r="HN241" s="7"/>
      <c r="HO241" s="7"/>
      <c r="HP241" s="7"/>
      <c r="HQ241" s="7"/>
      <c r="HR241" s="7"/>
      <c r="HS241" s="7"/>
      <c r="HT241" s="7"/>
      <c r="HU241" s="7"/>
      <c r="HV241" s="7"/>
      <c r="HW241" s="7"/>
      <c r="HX241" s="7"/>
      <c r="HY241" s="7"/>
      <c r="HZ241" s="7"/>
      <c r="IA241" s="7"/>
      <c r="IB241" s="7"/>
      <c r="IC241" s="7"/>
      <c r="ID241" s="7"/>
      <c r="IE241" s="7"/>
      <c r="IF241" s="7"/>
      <c r="IG241" s="7"/>
      <c r="IH241" s="7"/>
      <c r="II241" s="7"/>
      <c r="IJ241" s="7"/>
      <c r="IK241" s="7"/>
      <c r="IL241" s="7"/>
      <c r="IM241" s="7"/>
      <c r="IN241" s="7"/>
      <c r="IO241" s="7"/>
    </row>
    <row r="242" spans="1:249" ht="31.5">
      <c r="A242" s="31" t="s">
        <v>218</v>
      </c>
      <c r="B242" s="30">
        <f t="shared" si="30"/>
        <v>15000</v>
      </c>
      <c r="C242" s="30">
        <f t="shared" si="30"/>
        <v>15000</v>
      </c>
      <c r="D242" s="30">
        <f t="shared" si="30"/>
        <v>0</v>
      </c>
      <c r="E242" s="30">
        <v>0</v>
      </c>
      <c r="F242" s="30">
        <v>0</v>
      </c>
      <c r="G242" s="30">
        <f t="shared" si="31"/>
        <v>0</v>
      </c>
      <c r="H242" s="30">
        <v>0</v>
      </c>
      <c r="I242" s="30">
        <v>0</v>
      </c>
      <c r="J242" s="30">
        <f t="shared" si="38"/>
        <v>0</v>
      </c>
      <c r="K242" s="30">
        <v>15000</v>
      </c>
      <c r="L242" s="30">
        <v>15000</v>
      </c>
      <c r="M242" s="30">
        <f t="shared" si="39"/>
        <v>0</v>
      </c>
      <c r="N242" s="30">
        <v>0</v>
      </c>
      <c r="O242" s="30">
        <v>0</v>
      </c>
      <c r="P242" s="30">
        <f t="shared" si="40"/>
        <v>0</v>
      </c>
      <c r="Q242" s="30">
        <v>0</v>
      </c>
      <c r="R242" s="30">
        <v>0</v>
      </c>
      <c r="S242" s="30">
        <f t="shared" si="41"/>
        <v>0</v>
      </c>
      <c r="T242" s="30">
        <v>0</v>
      </c>
      <c r="U242" s="30">
        <v>0</v>
      </c>
      <c r="V242" s="30">
        <f t="shared" si="42"/>
        <v>0</v>
      </c>
      <c r="W242" s="30">
        <v>0</v>
      </c>
      <c r="X242" s="30">
        <v>0</v>
      </c>
      <c r="Y242" s="30">
        <f t="shared" si="43"/>
        <v>0</v>
      </c>
      <c r="Z242" s="30">
        <v>0</v>
      </c>
      <c r="AA242" s="30">
        <v>0</v>
      </c>
      <c r="AB242" s="30">
        <f t="shared" si="44"/>
        <v>0</v>
      </c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  <c r="CS242" s="7"/>
      <c r="CT242" s="7"/>
      <c r="CU242" s="7"/>
      <c r="CV242" s="7"/>
      <c r="CW242" s="7"/>
      <c r="CX242" s="7"/>
      <c r="CY242" s="7"/>
      <c r="CZ242" s="7"/>
      <c r="DA242" s="7"/>
      <c r="DB242" s="7"/>
      <c r="DC242" s="7"/>
      <c r="DD242" s="7"/>
      <c r="DE242" s="7"/>
      <c r="DF242" s="7"/>
      <c r="DG242" s="7"/>
      <c r="DH242" s="7"/>
      <c r="DI242" s="7"/>
      <c r="DJ242" s="7"/>
      <c r="DK242" s="7"/>
      <c r="DL242" s="7"/>
      <c r="DM242" s="7"/>
      <c r="DN242" s="7"/>
      <c r="DO242" s="7"/>
      <c r="DP242" s="7"/>
      <c r="DQ242" s="7"/>
      <c r="DR242" s="7"/>
      <c r="DS242" s="7"/>
      <c r="DT242" s="7"/>
      <c r="DU242" s="7"/>
      <c r="DV242" s="7"/>
      <c r="DW242" s="7"/>
      <c r="DX242" s="7"/>
      <c r="DY242" s="7"/>
      <c r="DZ242" s="7"/>
      <c r="EA242" s="7"/>
      <c r="EB242" s="7"/>
      <c r="EC242" s="7"/>
      <c r="ED242" s="7"/>
      <c r="EE242" s="7"/>
      <c r="EF242" s="7"/>
      <c r="EG242" s="7"/>
      <c r="EH242" s="7"/>
      <c r="EI242" s="7"/>
      <c r="EJ242" s="7"/>
      <c r="EK242" s="7"/>
      <c r="EL242" s="7"/>
      <c r="EM242" s="7"/>
      <c r="EN242" s="7"/>
      <c r="EO242" s="7"/>
      <c r="EP242" s="7"/>
      <c r="EQ242" s="7"/>
      <c r="ER242" s="7"/>
      <c r="ES242" s="7"/>
      <c r="ET242" s="7"/>
      <c r="EU242" s="7"/>
      <c r="EV242" s="7"/>
      <c r="EW242" s="7"/>
      <c r="EX242" s="7"/>
      <c r="EY242" s="7"/>
      <c r="EZ242" s="7"/>
      <c r="FA242" s="7"/>
      <c r="FB242" s="7"/>
      <c r="FC242" s="7"/>
      <c r="FD242" s="7"/>
      <c r="FE242" s="7"/>
      <c r="FF242" s="7"/>
      <c r="FG242" s="7"/>
      <c r="FH242" s="7"/>
      <c r="FI242" s="7"/>
      <c r="FJ242" s="7"/>
      <c r="FK242" s="7"/>
      <c r="FL242" s="7"/>
      <c r="FM242" s="7"/>
      <c r="FN242" s="7"/>
      <c r="FO242" s="7"/>
      <c r="FP242" s="7"/>
      <c r="FQ242" s="7"/>
      <c r="FR242" s="7"/>
      <c r="FS242" s="7"/>
      <c r="FT242" s="7"/>
      <c r="FU242" s="7"/>
      <c r="FV242" s="7"/>
      <c r="FW242" s="7"/>
      <c r="FX242" s="7"/>
      <c r="FY242" s="7"/>
      <c r="FZ242" s="7"/>
      <c r="GA242" s="7"/>
      <c r="GB242" s="7"/>
      <c r="GC242" s="7"/>
      <c r="GD242" s="7"/>
      <c r="GE242" s="7"/>
      <c r="GF242" s="7"/>
      <c r="GG242" s="7"/>
      <c r="GH242" s="7"/>
      <c r="GI242" s="7"/>
      <c r="GJ242" s="7"/>
      <c r="GK242" s="7"/>
      <c r="GL242" s="7"/>
      <c r="GM242" s="7"/>
      <c r="GN242" s="7"/>
      <c r="GO242" s="7"/>
      <c r="GP242" s="7"/>
      <c r="GQ242" s="7"/>
      <c r="GR242" s="7"/>
      <c r="GS242" s="7"/>
      <c r="GT242" s="7"/>
      <c r="GU242" s="7"/>
      <c r="GV242" s="7"/>
      <c r="GW242" s="7"/>
      <c r="GX242" s="7"/>
      <c r="GY242" s="7"/>
      <c r="GZ242" s="7"/>
      <c r="HA242" s="7"/>
      <c r="HB242" s="7"/>
      <c r="HC242" s="7"/>
      <c r="HD242" s="7"/>
      <c r="HE242" s="7"/>
      <c r="HF242" s="7"/>
      <c r="HG242" s="7"/>
      <c r="HH242" s="7"/>
      <c r="HI242" s="7"/>
      <c r="HJ242" s="7"/>
      <c r="HK242" s="7"/>
      <c r="HL242" s="7"/>
      <c r="HM242" s="7"/>
      <c r="HN242" s="7"/>
      <c r="HO242" s="7"/>
      <c r="HP242" s="7"/>
      <c r="HQ242" s="7"/>
      <c r="HR242" s="7"/>
      <c r="HS242" s="7"/>
      <c r="HT242" s="7"/>
      <c r="HU242" s="7"/>
      <c r="HV242" s="7"/>
      <c r="HW242" s="7"/>
      <c r="HX242" s="7"/>
      <c r="HY242" s="7"/>
      <c r="HZ242" s="7"/>
      <c r="IA242" s="7"/>
      <c r="IB242" s="7"/>
      <c r="IC242" s="7"/>
      <c r="ID242" s="7"/>
      <c r="IE242" s="7"/>
      <c r="IF242" s="7"/>
      <c r="IG242" s="7"/>
      <c r="IH242" s="7"/>
      <c r="II242" s="7"/>
      <c r="IJ242" s="7"/>
      <c r="IK242" s="7"/>
      <c r="IL242" s="7"/>
      <c r="IM242" s="7"/>
      <c r="IN242" s="7"/>
      <c r="IO242" s="7"/>
    </row>
    <row r="243" spans="1:249" ht="33" customHeight="1">
      <c r="A243" s="31" t="s">
        <v>219</v>
      </c>
      <c r="B243" s="30">
        <f t="shared" si="30"/>
        <v>5520</v>
      </c>
      <c r="C243" s="30">
        <f t="shared" si="30"/>
        <v>5520</v>
      </c>
      <c r="D243" s="30">
        <f t="shared" si="30"/>
        <v>0</v>
      </c>
      <c r="E243" s="30">
        <v>0</v>
      </c>
      <c r="F243" s="30">
        <v>0</v>
      </c>
      <c r="G243" s="30">
        <f t="shared" si="31"/>
        <v>0</v>
      </c>
      <c r="H243" s="30">
        <v>0</v>
      </c>
      <c r="I243" s="30">
        <v>0</v>
      </c>
      <c r="J243" s="30">
        <f t="shared" si="38"/>
        <v>0</v>
      </c>
      <c r="K243" s="30">
        <v>5520</v>
      </c>
      <c r="L243" s="30">
        <v>5520</v>
      </c>
      <c r="M243" s="30">
        <f t="shared" si="39"/>
        <v>0</v>
      </c>
      <c r="N243" s="30">
        <v>0</v>
      </c>
      <c r="O243" s="30">
        <v>0</v>
      </c>
      <c r="P243" s="30">
        <f t="shared" si="40"/>
        <v>0</v>
      </c>
      <c r="Q243" s="30">
        <v>0</v>
      </c>
      <c r="R243" s="30">
        <v>0</v>
      </c>
      <c r="S243" s="30">
        <f t="shared" si="41"/>
        <v>0</v>
      </c>
      <c r="T243" s="30">
        <v>0</v>
      </c>
      <c r="U243" s="30">
        <v>0</v>
      </c>
      <c r="V243" s="30">
        <f t="shared" si="42"/>
        <v>0</v>
      </c>
      <c r="W243" s="30">
        <v>0</v>
      </c>
      <c r="X243" s="30">
        <v>0</v>
      </c>
      <c r="Y243" s="30">
        <f t="shared" si="43"/>
        <v>0</v>
      </c>
      <c r="Z243" s="30">
        <v>0</v>
      </c>
      <c r="AA243" s="30">
        <v>0</v>
      </c>
      <c r="AB243" s="30">
        <f t="shared" si="44"/>
        <v>0</v>
      </c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  <c r="CS243" s="7"/>
      <c r="CT243" s="7"/>
      <c r="CU243" s="7"/>
      <c r="CV243" s="7"/>
      <c r="CW243" s="7"/>
      <c r="CX243" s="7"/>
      <c r="CY243" s="7"/>
      <c r="CZ243" s="7"/>
      <c r="DA243" s="7"/>
      <c r="DB243" s="7"/>
      <c r="DC243" s="7"/>
      <c r="DD243" s="7"/>
      <c r="DE243" s="7"/>
      <c r="DF243" s="7"/>
      <c r="DG243" s="7"/>
      <c r="DH243" s="7"/>
      <c r="DI243" s="7"/>
      <c r="DJ243" s="7"/>
      <c r="DK243" s="7"/>
      <c r="DL243" s="7"/>
      <c r="DM243" s="7"/>
      <c r="DN243" s="7"/>
      <c r="DO243" s="7"/>
      <c r="DP243" s="7"/>
      <c r="DQ243" s="7"/>
      <c r="DR243" s="7"/>
      <c r="DS243" s="7"/>
      <c r="DT243" s="7"/>
      <c r="DU243" s="7"/>
      <c r="DV243" s="7"/>
      <c r="DW243" s="7"/>
      <c r="DX243" s="7"/>
      <c r="DY243" s="7"/>
      <c r="DZ243" s="7"/>
      <c r="EA243" s="7"/>
      <c r="EB243" s="7"/>
      <c r="EC243" s="7"/>
      <c r="ED243" s="7"/>
      <c r="EE243" s="7"/>
      <c r="EF243" s="7"/>
      <c r="EG243" s="7"/>
      <c r="EH243" s="7"/>
      <c r="EI243" s="7"/>
      <c r="EJ243" s="7"/>
      <c r="EK243" s="7"/>
      <c r="EL243" s="7"/>
      <c r="EM243" s="7"/>
      <c r="EN243" s="7"/>
      <c r="EO243" s="7"/>
      <c r="EP243" s="7"/>
      <c r="EQ243" s="7"/>
      <c r="ER243" s="7"/>
      <c r="ES243" s="7"/>
      <c r="ET243" s="7"/>
      <c r="EU243" s="7"/>
      <c r="EV243" s="7"/>
      <c r="EW243" s="7"/>
      <c r="EX243" s="7"/>
      <c r="EY243" s="7"/>
      <c r="EZ243" s="7"/>
      <c r="FA243" s="7"/>
      <c r="FB243" s="7"/>
      <c r="FC243" s="7"/>
      <c r="FD243" s="7"/>
      <c r="FE243" s="7"/>
      <c r="FF243" s="7"/>
      <c r="FG243" s="7"/>
      <c r="FH243" s="7"/>
      <c r="FI243" s="7"/>
      <c r="FJ243" s="7"/>
      <c r="FK243" s="7"/>
      <c r="FL243" s="7"/>
      <c r="FM243" s="7"/>
      <c r="FN243" s="7"/>
      <c r="FO243" s="7"/>
      <c r="FP243" s="7"/>
      <c r="FQ243" s="7"/>
      <c r="FR243" s="7"/>
      <c r="FS243" s="7"/>
      <c r="FT243" s="7"/>
      <c r="FU243" s="7"/>
      <c r="FV243" s="7"/>
      <c r="FW243" s="7"/>
      <c r="FX243" s="7"/>
      <c r="FY243" s="7"/>
      <c r="FZ243" s="7"/>
      <c r="GA243" s="7"/>
      <c r="GB243" s="7"/>
      <c r="GC243" s="7"/>
      <c r="GD243" s="7"/>
      <c r="GE243" s="7"/>
      <c r="GF243" s="7"/>
      <c r="GG243" s="7"/>
      <c r="GH243" s="7"/>
      <c r="GI243" s="7"/>
      <c r="GJ243" s="7"/>
      <c r="GK243" s="7"/>
      <c r="GL243" s="7"/>
      <c r="GM243" s="7"/>
      <c r="GN243" s="7"/>
      <c r="GO243" s="7"/>
      <c r="GP243" s="7"/>
      <c r="GQ243" s="7"/>
      <c r="GR243" s="7"/>
      <c r="GS243" s="7"/>
      <c r="GT243" s="7"/>
      <c r="GU243" s="7"/>
      <c r="GV243" s="7"/>
      <c r="GW243" s="7"/>
      <c r="GX243" s="7"/>
      <c r="GY243" s="7"/>
      <c r="GZ243" s="7"/>
      <c r="HA243" s="7"/>
      <c r="HB243" s="7"/>
      <c r="HC243" s="7"/>
      <c r="HD243" s="7"/>
      <c r="HE243" s="7"/>
      <c r="HF243" s="7"/>
      <c r="HG243" s="7"/>
      <c r="HH243" s="7"/>
      <c r="HI243" s="7"/>
      <c r="HJ243" s="7"/>
      <c r="HK243" s="7"/>
      <c r="HL243" s="7"/>
      <c r="HM243" s="7"/>
      <c r="HN243" s="7"/>
      <c r="HO243" s="7"/>
      <c r="HP243" s="7"/>
      <c r="HQ243" s="7"/>
      <c r="HR243" s="7"/>
      <c r="HS243" s="7"/>
      <c r="HT243" s="7"/>
      <c r="HU243" s="7"/>
      <c r="HV243" s="7"/>
      <c r="HW243" s="7"/>
      <c r="HX243" s="7"/>
      <c r="HY243" s="7"/>
      <c r="HZ243" s="7"/>
      <c r="IA243" s="7"/>
      <c r="IB243" s="7"/>
      <c r="IC243" s="7"/>
      <c r="ID243" s="7"/>
      <c r="IE243" s="7"/>
      <c r="IF243" s="7"/>
      <c r="IG243" s="7"/>
      <c r="IH243" s="7"/>
      <c r="II243" s="7"/>
      <c r="IJ243" s="7"/>
      <c r="IK243" s="7"/>
      <c r="IL243" s="7"/>
      <c r="IM243" s="7"/>
      <c r="IN243" s="7"/>
      <c r="IO243" s="7"/>
    </row>
    <row r="244" spans="1:249">
      <c r="A244" s="29" t="s">
        <v>220</v>
      </c>
      <c r="B244" s="30">
        <f t="shared" si="30"/>
        <v>5400</v>
      </c>
      <c r="C244" s="30">
        <f t="shared" si="30"/>
        <v>5400</v>
      </c>
      <c r="D244" s="30">
        <f t="shared" si="30"/>
        <v>0</v>
      </c>
      <c r="E244" s="30">
        <v>0</v>
      </c>
      <c r="F244" s="30">
        <v>0</v>
      </c>
      <c r="G244" s="30">
        <f t="shared" si="31"/>
        <v>0</v>
      </c>
      <c r="H244" s="30">
        <v>0</v>
      </c>
      <c r="I244" s="30">
        <v>0</v>
      </c>
      <c r="J244" s="30">
        <f t="shared" si="38"/>
        <v>0</v>
      </c>
      <c r="K244" s="30">
        <v>5400</v>
      </c>
      <c r="L244" s="30">
        <v>5400</v>
      </c>
      <c r="M244" s="30">
        <f t="shared" si="39"/>
        <v>0</v>
      </c>
      <c r="N244" s="30">
        <v>0</v>
      </c>
      <c r="O244" s="30">
        <v>0</v>
      </c>
      <c r="P244" s="30">
        <f t="shared" si="40"/>
        <v>0</v>
      </c>
      <c r="Q244" s="30">
        <v>0</v>
      </c>
      <c r="R244" s="30">
        <v>0</v>
      </c>
      <c r="S244" s="30">
        <f t="shared" si="41"/>
        <v>0</v>
      </c>
      <c r="T244" s="30">
        <v>0</v>
      </c>
      <c r="U244" s="30">
        <v>0</v>
      </c>
      <c r="V244" s="30">
        <f t="shared" si="42"/>
        <v>0</v>
      </c>
      <c r="W244" s="30">
        <v>0</v>
      </c>
      <c r="X244" s="30">
        <v>0</v>
      </c>
      <c r="Y244" s="30">
        <f t="shared" si="43"/>
        <v>0</v>
      </c>
      <c r="Z244" s="30">
        <v>0</v>
      </c>
      <c r="AA244" s="30">
        <v>0</v>
      </c>
      <c r="AB244" s="30">
        <f t="shared" si="44"/>
        <v>0</v>
      </c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  <c r="CS244" s="7"/>
      <c r="CT244" s="7"/>
      <c r="CU244" s="7"/>
      <c r="CV244" s="7"/>
      <c r="CW244" s="7"/>
      <c r="CX244" s="7"/>
      <c r="CY244" s="7"/>
      <c r="CZ244" s="7"/>
      <c r="DA244" s="7"/>
      <c r="DB244" s="7"/>
      <c r="DC244" s="7"/>
      <c r="DD244" s="7"/>
      <c r="DE244" s="7"/>
      <c r="DF244" s="7"/>
      <c r="DG244" s="7"/>
      <c r="DH244" s="7"/>
      <c r="DI244" s="7"/>
      <c r="DJ244" s="7"/>
      <c r="DK244" s="7"/>
      <c r="DL244" s="7"/>
      <c r="DM244" s="7"/>
      <c r="DN244" s="7"/>
      <c r="DO244" s="7"/>
      <c r="DP244" s="7"/>
      <c r="DQ244" s="7"/>
      <c r="DR244" s="7"/>
      <c r="DS244" s="7"/>
      <c r="DT244" s="7"/>
      <c r="DU244" s="7"/>
      <c r="DV244" s="7"/>
      <c r="DW244" s="7"/>
      <c r="DX244" s="7"/>
      <c r="DY244" s="7"/>
      <c r="DZ244" s="7"/>
      <c r="EA244" s="7"/>
      <c r="EB244" s="7"/>
      <c r="EC244" s="7"/>
      <c r="ED244" s="7"/>
      <c r="EE244" s="7"/>
      <c r="EF244" s="7"/>
      <c r="EG244" s="7"/>
      <c r="EH244" s="7"/>
      <c r="EI244" s="7"/>
      <c r="EJ244" s="7"/>
      <c r="EK244" s="7"/>
      <c r="EL244" s="7"/>
      <c r="EM244" s="7"/>
      <c r="EN244" s="7"/>
      <c r="EO244" s="7"/>
      <c r="EP244" s="7"/>
      <c r="EQ244" s="7"/>
      <c r="ER244" s="7"/>
      <c r="ES244" s="7"/>
      <c r="ET244" s="7"/>
      <c r="EU244" s="7"/>
      <c r="EV244" s="7"/>
      <c r="EW244" s="7"/>
      <c r="EX244" s="7"/>
      <c r="EY244" s="7"/>
      <c r="EZ244" s="7"/>
      <c r="FA244" s="7"/>
      <c r="FB244" s="7"/>
      <c r="FC244" s="7"/>
      <c r="FD244" s="7"/>
      <c r="FE244" s="7"/>
      <c r="FF244" s="7"/>
      <c r="FG244" s="7"/>
      <c r="FH244" s="7"/>
      <c r="FI244" s="7"/>
      <c r="FJ244" s="7"/>
      <c r="FK244" s="7"/>
      <c r="FL244" s="7"/>
      <c r="FM244" s="7"/>
      <c r="FN244" s="7"/>
      <c r="FO244" s="7"/>
      <c r="FP244" s="7"/>
      <c r="FQ244" s="7"/>
      <c r="FR244" s="7"/>
      <c r="FS244" s="7"/>
      <c r="FT244" s="7"/>
      <c r="FU244" s="7"/>
      <c r="FV244" s="7"/>
      <c r="FW244" s="7"/>
      <c r="FX244" s="7"/>
      <c r="FY244" s="7"/>
      <c r="FZ244" s="7"/>
      <c r="GA244" s="7"/>
      <c r="GB244" s="7"/>
      <c r="GC244" s="7"/>
      <c r="GD244" s="7"/>
      <c r="GE244" s="7"/>
      <c r="GF244" s="7"/>
      <c r="GG244" s="7"/>
      <c r="GH244" s="7"/>
      <c r="GI244" s="7"/>
      <c r="GJ244" s="7"/>
      <c r="GK244" s="7"/>
      <c r="GL244" s="7"/>
      <c r="GM244" s="7"/>
      <c r="GN244" s="7"/>
      <c r="GO244" s="7"/>
      <c r="GP244" s="7"/>
      <c r="GQ244" s="7"/>
      <c r="GR244" s="7"/>
      <c r="GS244" s="7"/>
      <c r="GT244" s="7"/>
      <c r="GU244" s="7"/>
      <c r="GV244" s="7"/>
      <c r="GW244" s="7"/>
      <c r="GX244" s="7"/>
      <c r="GY244" s="7"/>
      <c r="GZ244" s="7"/>
      <c r="HA244" s="7"/>
      <c r="HB244" s="7"/>
      <c r="HC244" s="7"/>
      <c r="HD244" s="7"/>
      <c r="HE244" s="7"/>
      <c r="HF244" s="7"/>
      <c r="HG244" s="7"/>
      <c r="HH244" s="7"/>
      <c r="HI244" s="7"/>
      <c r="HJ244" s="7"/>
      <c r="HK244" s="7"/>
      <c r="HL244" s="7"/>
      <c r="HM244" s="7"/>
      <c r="HN244" s="7"/>
      <c r="HO244" s="7"/>
      <c r="HP244" s="7"/>
      <c r="HQ244" s="7"/>
      <c r="HR244" s="7"/>
      <c r="HS244" s="7"/>
      <c r="HT244" s="7"/>
      <c r="HU244" s="7"/>
      <c r="HV244" s="7"/>
      <c r="HW244" s="7"/>
      <c r="HX244" s="7"/>
      <c r="HY244" s="7"/>
      <c r="HZ244" s="7"/>
      <c r="IA244" s="7"/>
      <c r="IB244" s="7"/>
      <c r="IC244" s="7"/>
      <c r="ID244" s="7"/>
      <c r="IE244" s="7"/>
      <c r="IF244" s="7"/>
      <c r="IG244" s="7"/>
      <c r="IH244" s="7"/>
      <c r="II244" s="7"/>
      <c r="IJ244" s="7"/>
      <c r="IK244" s="7"/>
      <c r="IL244" s="7"/>
      <c r="IM244" s="7"/>
    </row>
    <row r="245" spans="1:249">
      <c r="A245" s="29" t="s">
        <v>221</v>
      </c>
      <c r="B245" s="30">
        <f t="shared" si="30"/>
        <v>1440</v>
      </c>
      <c r="C245" s="30">
        <f t="shared" si="30"/>
        <v>1440</v>
      </c>
      <c r="D245" s="30">
        <f t="shared" si="30"/>
        <v>0</v>
      </c>
      <c r="E245" s="30">
        <v>0</v>
      </c>
      <c r="F245" s="30">
        <v>0</v>
      </c>
      <c r="G245" s="30">
        <f t="shared" si="31"/>
        <v>0</v>
      </c>
      <c r="H245" s="30">
        <v>0</v>
      </c>
      <c r="I245" s="30">
        <v>0</v>
      </c>
      <c r="J245" s="30">
        <f t="shared" si="38"/>
        <v>0</v>
      </c>
      <c r="K245" s="30">
        <v>1440</v>
      </c>
      <c r="L245" s="30">
        <v>1440</v>
      </c>
      <c r="M245" s="30">
        <f t="shared" si="39"/>
        <v>0</v>
      </c>
      <c r="N245" s="30"/>
      <c r="O245" s="30"/>
      <c r="P245" s="30">
        <f t="shared" si="40"/>
        <v>0</v>
      </c>
      <c r="Q245" s="30">
        <v>0</v>
      </c>
      <c r="R245" s="30">
        <v>0</v>
      </c>
      <c r="S245" s="30">
        <f t="shared" si="41"/>
        <v>0</v>
      </c>
      <c r="T245" s="30">
        <v>0</v>
      </c>
      <c r="U245" s="30">
        <v>0</v>
      </c>
      <c r="V245" s="30">
        <f t="shared" si="42"/>
        <v>0</v>
      </c>
      <c r="W245" s="30">
        <v>0</v>
      </c>
      <c r="X245" s="30">
        <v>0</v>
      </c>
      <c r="Y245" s="30">
        <f t="shared" si="43"/>
        <v>0</v>
      </c>
      <c r="Z245" s="30">
        <v>0</v>
      </c>
      <c r="AA245" s="30">
        <v>0</v>
      </c>
      <c r="AB245" s="30">
        <f t="shared" si="44"/>
        <v>0</v>
      </c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  <c r="CS245" s="7"/>
      <c r="CT245" s="7"/>
      <c r="CU245" s="7"/>
      <c r="CV245" s="7"/>
      <c r="CW245" s="7"/>
      <c r="CX245" s="7"/>
      <c r="CY245" s="7"/>
      <c r="CZ245" s="7"/>
      <c r="DA245" s="7"/>
      <c r="DB245" s="7"/>
      <c r="DC245" s="7"/>
      <c r="DD245" s="7"/>
      <c r="DE245" s="7"/>
      <c r="DF245" s="7"/>
      <c r="DG245" s="7"/>
      <c r="DH245" s="7"/>
      <c r="DI245" s="7"/>
      <c r="DJ245" s="7"/>
      <c r="DK245" s="7"/>
      <c r="DL245" s="7"/>
      <c r="DM245" s="7"/>
      <c r="DN245" s="7"/>
      <c r="DO245" s="7"/>
      <c r="DP245" s="7"/>
      <c r="DQ245" s="7"/>
      <c r="DR245" s="7"/>
      <c r="DS245" s="7"/>
      <c r="DT245" s="7"/>
      <c r="DU245" s="7"/>
      <c r="DV245" s="7"/>
      <c r="DW245" s="7"/>
      <c r="DX245" s="7"/>
      <c r="DY245" s="7"/>
      <c r="DZ245" s="7"/>
      <c r="EA245" s="7"/>
      <c r="EB245" s="7"/>
      <c r="EC245" s="7"/>
      <c r="ED245" s="7"/>
      <c r="EE245" s="7"/>
      <c r="EF245" s="7"/>
      <c r="EG245" s="7"/>
      <c r="EH245" s="7"/>
      <c r="EI245" s="7"/>
      <c r="EJ245" s="7"/>
      <c r="EK245" s="7"/>
      <c r="EL245" s="7"/>
      <c r="EM245" s="7"/>
      <c r="EN245" s="7"/>
      <c r="EO245" s="7"/>
      <c r="EP245" s="7"/>
      <c r="EQ245" s="7"/>
      <c r="ER245" s="7"/>
      <c r="ES245" s="7"/>
      <c r="ET245" s="7"/>
      <c r="EU245" s="7"/>
      <c r="EV245" s="7"/>
      <c r="EW245" s="7"/>
      <c r="EX245" s="7"/>
      <c r="EY245" s="7"/>
      <c r="EZ245" s="7"/>
      <c r="FA245" s="7"/>
      <c r="FB245" s="7"/>
      <c r="FC245" s="7"/>
      <c r="FD245" s="7"/>
      <c r="FE245" s="7"/>
      <c r="FF245" s="7"/>
      <c r="FG245" s="7"/>
      <c r="FH245" s="7"/>
      <c r="FI245" s="7"/>
      <c r="FJ245" s="7"/>
      <c r="FK245" s="7"/>
      <c r="FL245" s="7"/>
      <c r="FM245" s="7"/>
      <c r="FN245" s="7"/>
      <c r="FO245" s="7"/>
      <c r="FP245" s="7"/>
      <c r="FQ245" s="7"/>
      <c r="FR245" s="7"/>
      <c r="FS245" s="7"/>
      <c r="FT245" s="7"/>
      <c r="FU245" s="7"/>
      <c r="FV245" s="7"/>
      <c r="FW245" s="7"/>
      <c r="FX245" s="7"/>
      <c r="FY245" s="7"/>
      <c r="FZ245" s="7"/>
      <c r="GA245" s="7"/>
      <c r="GB245" s="7"/>
      <c r="GC245" s="7"/>
      <c r="GD245" s="7"/>
      <c r="GE245" s="7"/>
      <c r="GF245" s="7"/>
      <c r="GG245" s="7"/>
      <c r="GH245" s="7"/>
      <c r="GI245" s="7"/>
      <c r="GJ245" s="7"/>
      <c r="GK245" s="7"/>
      <c r="GL245" s="7"/>
      <c r="GM245" s="7"/>
      <c r="GN245" s="7"/>
      <c r="GO245" s="7"/>
      <c r="GP245" s="7"/>
      <c r="GQ245" s="7"/>
      <c r="GR245" s="7"/>
      <c r="GS245" s="7"/>
      <c r="GT245" s="7"/>
      <c r="GU245" s="7"/>
      <c r="GV245" s="7"/>
      <c r="GW245" s="7"/>
      <c r="GX245" s="7"/>
      <c r="GY245" s="7"/>
      <c r="GZ245" s="7"/>
      <c r="HA245" s="7"/>
      <c r="HB245" s="7"/>
      <c r="HC245" s="7"/>
      <c r="HD245" s="7"/>
      <c r="HE245" s="7"/>
      <c r="HF245" s="7"/>
      <c r="HG245" s="7"/>
      <c r="HH245" s="7"/>
      <c r="HI245" s="7"/>
      <c r="HJ245" s="7"/>
      <c r="HK245" s="7"/>
      <c r="HL245" s="7"/>
      <c r="HM245" s="7"/>
      <c r="HN245" s="7"/>
      <c r="HO245" s="7"/>
      <c r="HP245" s="7"/>
      <c r="HQ245" s="7"/>
      <c r="HR245" s="7"/>
      <c r="HS245" s="7"/>
      <c r="HT245" s="7"/>
      <c r="HU245" s="7"/>
      <c r="HV245" s="7"/>
      <c r="HW245" s="7"/>
      <c r="HX245" s="7"/>
      <c r="HY245" s="7"/>
      <c r="HZ245" s="7"/>
      <c r="IA245" s="7"/>
      <c r="IB245" s="7"/>
      <c r="IC245" s="7"/>
      <c r="ID245" s="7"/>
      <c r="IE245" s="7"/>
      <c r="IF245" s="7"/>
      <c r="IG245" s="7"/>
      <c r="IH245" s="7"/>
      <c r="II245" s="7"/>
      <c r="IJ245" s="7"/>
      <c r="IK245" s="7"/>
      <c r="IL245" s="7"/>
      <c r="IM245" s="7"/>
      <c r="IN245" s="7"/>
      <c r="IO245" s="7"/>
    </row>
    <row r="246" spans="1:249">
      <c r="A246" s="31" t="s">
        <v>222</v>
      </c>
      <c r="B246" s="30">
        <f t="shared" si="30"/>
        <v>18045</v>
      </c>
      <c r="C246" s="30">
        <f t="shared" si="30"/>
        <v>18045</v>
      </c>
      <c r="D246" s="30">
        <f t="shared" si="30"/>
        <v>0</v>
      </c>
      <c r="E246" s="30">
        <v>0</v>
      </c>
      <c r="F246" s="30">
        <v>0</v>
      </c>
      <c r="G246" s="30">
        <f t="shared" si="31"/>
        <v>0</v>
      </c>
      <c r="H246" s="30">
        <v>0</v>
      </c>
      <c r="I246" s="30">
        <v>0</v>
      </c>
      <c r="J246" s="30">
        <f t="shared" si="38"/>
        <v>0</v>
      </c>
      <c r="K246" s="30">
        <v>18045</v>
      </c>
      <c r="L246" s="30">
        <v>18045</v>
      </c>
      <c r="M246" s="30">
        <f t="shared" si="39"/>
        <v>0</v>
      </c>
      <c r="N246" s="30">
        <v>0</v>
      </c>
      <c r="O246" s="30">
        <v>0</v>
      </c>
      <c r="P246" s="30">
        <f t="shared" si="40"/>
        <v>0</v>
      </c>
      <c r="Q246" s="30">
        <v>0</v>
      </c>
      <c r="R246" s="30">
        <v>0</v>
      </c>
      <c r="S246" s="30">
        <f t="shared" si="41"/>
        <v>0</v>
      </c>
      <c r="T246" s="30">
        <v>0</v>
      </c>
      <c r="U246" s="30">
        <v>0</v>
      </c>
      <c r="V246" s="30">
        <f t="shared" si="42"/>
        <v>0</v>
      </c>
      <c r="W246" s="30">
        <v>0</v>
      </c>
      <c r="X246" s="30">
        <v>0</v>
      </c>
      <c r="Y246" s="30">
        <f t="shared" si="43"/>
        <v>0</v>
      </c>
      <c r="Z246" s="30">
        <v>0</v>
      </c>
      <c r="AA246" s="30">
        <v>0</v>
      </c>
      <c r="AB246" s="30">
        <f t="shared" si="44"/>
        <v>0</v>
      </c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  <c r="CS246" s="7"/>
      <c r="CT246" s="7"/>
      <c r="CU246" s="7"/>
      <c r="CV246" s="7"/>
      <c r="CW246" s="7"/>
      <c r="CX246" s="7"/>
      <c r="CY246" s="7"/>
      <c r="CZ246" s="7"/>
      <c r="DA246" s="7"/>
      <c r="DB246" s="7"/>
      <c r="DC246" s="7"/>
      <c r="DD246" s="7"/>
      <c r="DE246" s="7"/>
      <c r="DF246" s="7"/>
      <c r="DG246" s="7"/>
      <c r="DH246" s="7"/>
      <c r="DI246" s="7"/>
      <c r="DJ246" s="7"/>
      <c r="DK246" s="7"/>
      <c r="DL246" s="7"/>
      <c r="DM246" s="7"/>
      <c r="DN246" s="7"/>
      <c r="DO246" s="7"/>
      <c r="DP246" s="7"/>
      <c r="DQ246" s="7"/>
      <c r="DR246" s="7"/>
      <c r="DS246" s="7"/>
      <c r="DT246" s="7"/>
      <c r="DU246" s="7"/>
      <c r="DV246" s="7"/>
      <c r="DW246" s="7"/>
      <c r="DX246" s="7"/>
      <c r="DY246" s="7"/>
      <c r="DZ246" s="7"/>
      <c r="EA246" s="7"/>
      <c r="EB246" s="7"/>
      <c r="EC246" s="7"/>
      <c r="ED246" s="7"/>
      <c r="EE246" s="7"/>
      <c r="EF246" s="7"/>
      <c r="EG246" s="7"/>
      <c r="EH246" s="7"/>
      <c r="EI246" s="7"/>
      <c r="EJ246" s="7"/>
      <c r="EK246" s="7"/>
      <c r="EL246" s="7"/>
      <c r="EM246" s="7"/>
      <c r="EN246" s="7"/>
      <c r="EO246" s="7"/>
      <c r="EP246" s="7"/>
      <c r="EQ246" s="7"/>
      <c r="ER246" s="7"/>
      <c r="ES246" s="7"/>
      <c r="ET246" s="7"/>
      <c r="EU246" s="7"/>
      <c r="EV246" s="7"/>
      <c r="EW246" s="7"/>
      <c r="EX246" s="7"/>
      <c r="EY246" s="7"/>
      <c r="EZ246" s="7"/>
      <c r="FA246" s="7"/>
      <c r="FB246" s="7"/>
      <c r="FC246" s="7"/>
      <c r="FD246" s="7"/>
      <c r="FE246" s="7"/>
      <c r="FF246" s="7"/>
      <c r="FG246" s="7"/>
      <c r="FH246" s="7"/>
      <c r="FI246" s="7"/>
      <c r="FJ246" s="7"/>
      <c r="FK246" s="7"/>
      <c r="FL246" s="7"/>
      <c r="FM246" s="7"/>
      <c r="FN246" s="7"/>
      <c r="FO246" s="7"/>
      <c r="FP246" s="7"/>
      <c r="FQ246" s="7"/>
      <c r="FR246" s="7"/>
      <c r="FS246" s="7"/>
      <c r="FT246" s="7"/>
      <c r="FU246" s="7"/>
      <c r="FV246" s="7"/>
      <c r="FW246" s="7"/>
      <c r="FX246" s="7"/>
      <c r="FY246" s="7"/>
      <c r="FZ246" s="7"/>
      <c r="GA246" s="7"/>
      <c r="GB246" s="7"/>
      <c r="GC246" s="7"/>
      <c r="GD246" s="7"/>
      <c r="GE246" s="7"/>
      <c r="GF246" s="7"/>
      <c r="GG246" s="7"/>
      <c r="GH246" s="7"/>
      <c r="GI246" s="7"/>
      <c r="GJ246" s="7"/>
      <c r="GK246" s="7"/>
      <c r="GL246" s="7"/>
      <c r="GM246" s="7"/>
      <c r="GN246" s="7"/>
      <c r="GO246" s="7"/>
      <c r="GP246" s="7"/>
      <c r="GQ246" s="7"/>
      <c r="GR246" s="7"/>
      <c r="GS246" s="7"/>
      <c r="GT246" s="7"/>
      <c r="GU246" s="7"/>
      <c r="GV246" s="7"/>
      <c r="GW246" s="7"/>
      <c r="GX246" s="7"/>
      <c r="GY246" s="7"/>
      <c r="GZ246" s="7"/>
      <c r="HA246" s="7"/>
      <c r="HB246" s="7"/>
      <c r="HC246" s="7"/>
      <c r="HD246" s="7"/>
      <c r="HE246" s="7"/>
      <c r="HF246" s="7"/>
      <c r="HG246" s="7"/>
      <c r="HH246" s="7"/>
      <c r="HI246" s="7"/>
      <c r="HJ246" s="7"/>
      <c r="HK246" s="7"/>
      <c r="HL246" s="7"/>
      <c r="HM246" s="7"/>
      <c r="HN246" s="7"/>
      <c r="HO246" s="7"/>
      <c r="HP246" s="7"/>
      <c r="HQ246" s="7"/>
      <c r="HR246" s="7"/>
      <c r="HS246" s="7"/>
      <c r="HT246" s="7"/>
      <c r="HU246" s="7"/>
      <c r="HV246" s="7"/>
      <c r="HW246" s="7"/>
      <c r="HX246" s="7"/>
      <c r="HY246" s="7"/>
      <c r="HZ246" s="7"/>
      <c r="IA246" s="7"/>
      <c r="IB246" s="7"/>
      <c r="IC246" s="7"/>
      <c r="ID246" s="7"/>
      <c r="IE246" s="7"/>
      <c r="IF246" s="7"/>
      <c r="IG246" s="7"/>
      <c r="IH246" s="7"/>
      <c r="II246" s="7"/>
      <c r="IJ246" s="7"/>
      <c r="IK246" s="7"/>
      <c r="IL246" s="7"/>
      <c r="IM246" s="7"/>
      <c r="IN246" s="7"/>
      <c r="IO246" s="7"/>
    </row>
    <row r="247" spans="1:249">
      <c r="A247" s="31" t="s">
        <v>223</v>
      </c>
      <c r="B247" s="30">
        <f t="shared" si="30"/>
        <v>18827</v>
      </c>
      <c r="C247" s="30">
        <f t="shared" si="30"/>
        <v>18827</v>
      </c>
      <c r="D247" s="30">
        <f t="shared" si="30"/>
        <v>0</v>
      </c>
      <c r="E247" s="30">
        <v>0</v>
      </c>
      <c r="F247" s="30">
        <v>0</v>
      </c>
      <c r="G247" s="30">
        <f t="shared" si="31"/>
        <v>0</v>
      </c>
      <c r="H247" s="30">
        <v>0</v>
      </c>
      <c r="I247" s="30">
        <v>0</v>
      </c>
      <c r="J247" s="30">
        <f t="shared" si="38"/>
        <v>0</v>
      </c>
      <c r="K247" s="30">
        <v>18827</v>
      </c>
      <c r="L247" s="30">
        <v>18827</v>
      </c>
      <c r="M247" s="30">
        <f t="shared" si="39"/>
        <v>0</v>
      </c>
      <c r="N247" s="30">
        <v>0</v>
      </c>
      <c r="O247" s="30">
        <v>0</v>
      </c>
      <c r="P247" s="30">
        <f t="shared" si="40"/>
        <v>0</v>
      </c>
      <c r="Q247" s="30">
        <v>0</v>
      </c>
      <c r="R247" s="30">
        <v>0</v>
      </c>
      <c r="S247" s="30">
        <f t="shared" si="41"/>
        <v>0</v>
      </c>
      <c r="T247" s="30">
        <v>0</v>
      </c>
      <c r="U247" s="30">
        <v>0</v>
      </c>
      <c r="V247" s="30">
        <f t="shared" si="42"/>
        <v>0</v>
      </c>
      <c r="W247" s="30">
        <v>0</v>
      </c>
      <c r="X247" s="30">
        <v>0</v>
      </c>
      <c r="Y247" s="30">
        <f t="shared" si="43"/>
        <v>0</v>
      </c>
      <c r="Z247" s="30">
        <v>0</v>
      </c>
      <c r="AA247" s="30">
        <v>0</v>
      </c>
      <c r="AB247" s="30">
        <f t="shared" si="44"/>
        <v>0</v>
      </c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  <c r="CS247" s="7"/>
      <c r="CT247" s="7"/>
      <c r="CU247" s="7"/>
      <c r="CV247" s="7"/>
      <c r="CW247" s="7"/>
      <c r="CX247" s="7"/>
      <c r="CY247" s="7"/>
      <c r="CZ247" s="7"/>
      <c r="DA247" s="7"/>
      <c r="DB247" s="7"/>
      <c r="DC247" s="7"/>
      <c r="DD247" s="7"/>
      <c r="DE247" s="7"/>
      <c r="DF247" s="7"/>
      <c r="DG247" s="7"/>
      <c r="DH247" s="7"/>
      <c r="DI247" s="7"/>
      <c r="DJ247" s="7"/>
      <c r="DK247" s="7"/>
      <c r="DL247" s="7"/>
      <c r="DM247" s="7"/>
      <c r="DN247" s="7"/>
      <c r="DO247" s="7"/>
      <c r="DP247" s="7"/>
      <c r="DQ247" s="7"/>
      <c r="DR247" s="7"/>
      <c r="DS247" s="7"/>
      <c r="DT247" s="7"/>
      <c r="DU247" s="7"/>
      <c r="DV247" s="7"/>
      <c r="DW247" s="7"/>
      <c r="DX247" s="7"/>
      <c r="DY247" s="7"/>
      <c r="DZ247" s="7"/>
      <c r="EA247" s="7"/>
      <c r="EB247" s="7"/>
      <c r="EC247" s="7"/>
      <c r="ED247" s="7"/>
      <c r="EE247" s="7"/>
      <c r="EF247" s="7"/>
      <c r="EG247" s="7"/>
      <c r="EH247" s="7"/>
      <c r="EI247" s="7"/>
      <c r="EJ247" s="7"/>
      <c r="EK247" s="7"/>
      <c r="EL247" s="7"/>
      <c r="EM247" s="7"/>
      <c r="EN247" s="7"/>
      <c r="EO247" s="7"/>
      <c r="EP247" s="7"/>
      <c r="EQ247" s="7"/>
      <c r="ER247" s="7"/>
      <c r="ES247" s="7"/>
      <c r="ET247" s="7"/>
      <c r="EU247" s="7"/>
      <c r="EV247" s="7"/>
      <c r="EW247" s="7"/>
      <c r="EX247" s="7"/>
      <c r="EY247" s="7"/>
      <c r="EZ247" s="7"/>
      <c r="FA247" s="7"/>
      <c r="FB247" s="7"/>
      <c r="FC247" s="7"/>
      <c r="FD247" s="7"/>
      <c r="FE247" s="7"/>
      <c r="FF247" s="7"/>
      <c r="FG247" s="7"/>
      <c r="FH247" s="7"/>
      <c r="FI247" s="7"/>
      <c r="FJ247" s="7"/>
      <c r="FK247" s="7"/>
      <c r="FL247" s="7"/>
      <c r="FM247" s="7"/>
      <c r="FN247" s="7"/>
      <c r="FO247" s="7"/>
      <c r="FP247" s="7"/>
      <c r="FQ247" s="7"/>
      <c r="FR247" s="7"/>
      <c r="FS247" s="7"/>
      <c r="FT247" s="7"/>
      <c r="FU247" s="7"/>
      <c r="FV247" s="7"/>
      <c r="FW247" s="7"/>
      <c r="FX247" s="7"/>
      <c r="FY247" s="7"/>
      <c r="FZ247" s="7"/>
      <c r="GA247" s="7"/>
      <c r="GB247" s="7"/>
      <c r="GC247" s="7"/>
      <c r="GD247" s="7"/>
      <c r="GE247" s="7"/>
      <c r="GF247" s="7"/>
      <c r="GG247" s="7"/>
      <c r="GH247" s="7"/>
      <c r="GI247" s="7"/>
      <c r="GJ247" s="7"/>
      <c r="GK247" s="7"/>
      <c r="GL247" s="7"/>
      <c r="GM247" s="7"/>
      <c r="GN247" s="7"/>
      <c r="GO247" s="7"/>
      <c r="GP247" s="7"/>
      <c r="GQ247" s="7"/>
      <c r="GR247" s="7"/>
      <c r="GS247" s="7"/>
      <c r="GT247" s="7"/>
      <c r="GU247" s="7"/>
      <c r="GV247" s="7"/>
      <c r="GW247" s="7"/>
      <c r="GX247" s="7"/>
      <c r="GY247" s="7"/>
      <c r="GZ247" s="7"/>
      <c r="HA247" s="7"/>
      <c r="HB247" s="7"/>
      <c r="HC247" s="7"/>
      <c r="HD247" s="7"/>
      <c r="HE247" s="7"/>
      <c r="HF247" s="7"/>
      <c r="HG247" s="7"/>
      <c r="HH247" s="7"/>
      <c r="HI247" s="7"/>
      <c r="HJ247" s="7"/>
      <c r="HK247" s="7"/>
      <c r="HL247" s="7"/>
      <c r="HM247" s="7"/>
      <c r="HN247" s="7"/>
      <c r="HO247" s="7"/>
      <c r="HP247" s="7"/>
      <c r="HQ247" s="7"/>
      <c r="HR247" s="7"/>
      <c r="HS247" s="7"/>
      <c r="HT247" s="7"/>
      <c r="HU247" s="7"/>
      <c r="HV247" s="7"/>
      <c r="HW247" s="7"/>
      <c r="HX247" s="7"/>
      <c r="HY247" s="7"/>
      <c r="HZ247" s="7"/>
      <c r="IA247" s="7"/>
      <c r="IB247" s="7"/>
      <c r="IC247" s="7"/>
      <c r="ID247" s="7"/>
      <c r="IE247" s="7"/>
      <c r="IF247" s="7"/>
      <c r="IG247" s="7"/>
      <c r="IH247" s="7"/>
      <c r="II247" s="7"/>
      <c r="IJ247" s="7"/>
      <c r="IK247" s="7"/>
      <c r="IL247" s="7"/>
      <c r="IM247" s="7"/>
      <c r="IN247" s="7"/>
      <c r="IO247" s="7"/>
    </row>
    <row r="248" spans="1:249">
      <c r="A248" s="31" t="s">
        <v>224</v>
      </c>
      <c r="B248" s="30">
        <f t="shared" si="30"/>
        <v>21663</v>
      </c>
      <c r="C248" s="30">
        <f t="shared" si="30"/>
        <v>21663</v>
      </c>
      <c r="D248" s="30">
        <f t="shared" si="30"/>
        <v>0</v>
      </c>
      <c r="E248" s="30">
        <v>0</v>
      </c>
      <c r="F248" s="30">
        <v>0</v>
      </c>
      <c r="G248" s="30">
        <f t="shared" si="31"/>
        <v>0</v>
      </c>
      <c r="H248" s="30">
        <v>0</v>
      </c>
      <c r="I248" s="30">
        <v>0</v>
      </c>
      <c r="J248" s="30">
        <f t="shared" si="38"/>
        <v>0</v>
      </c>
      <c r="K248" s="30">
        <v>21663</v>
      </c>
      <c r="L248" s="30">
        <v>21663</v>
      </c>
      <c r="M248" s="30">
        <f t="shared" si="39"/>
        <v>0</v>
      </c>
      <c r="N248" s="30">
        <v>0</v>
      </c>
      <c r="O248" s="30">
        <v>0</v>
      </c>
      <c r="P248" s="30">
        <f t="shared" si="40"/>
        <v>0</v>
      </c>
      <c r="Q248" s="30">
        <v>0</v>
      </c>
      <c r="R248" s="30">
        <v>0</v>
      </c>
      <c r="S248" s="30">
        <f t="shared" si="41"/>
        <v>0</v>
      </c>
      <c r="T248" s="30">
        <v>0</v>
      </c>
      <c r="U248" s="30">
        <v>0</v>
      </c>
      <c r="V248" s="30">
        <f t="shared" si="42"/>
        <v>0</v>
      </c>
      <c r="W248" s="30">
        <v>0</v>
      </c>
      <c r="X248" s="30">
        <v>0</v>
      </c>
      <c r="Y248" s="30">
        <f t="shared" si="43"/>
        <v>0</v>
      </c>
      <c r="Z248" s="30">
        <v>0</v>
      </c>
      <c r="AA248" s="30">
        <v>0</v>
      </c>
      <c r="AB248" s="30">
        <f t="shared" si="44"/>
        <v>0</v>
      </c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  <c r="CS248" s="7"/>
      <c r="CT248" s="7"/>
      <c r="CU248" s="7"/>
      <c r="CV248" s="7"/>
      <c r="CW248" s="7"/>
      <c r="CX248" s="7"/>
      <c r="CY248" s="7"/>
      <c r="CZ248" s="7"/>
      <c r="DA248" s="7"/>
      <c r="DB248" s="7"/>
      <c r="DC248" s="7"/>
      <c r="DD248" s="7"/>
      <c r="DE248" s="7"/>
      <c r="DF248" s="7"/>
      <c r="DG248" s="7"/>
      <c r="DH248" s="7"/>
      <c r="DI248" s="7"/>
      <c r="DJ248" s="7"/>
      <c r="DK248" s="7"/>
      <c r="DL248" s="7"/>
      <c r="DM248" s="7"/>
      <c r="DN248" s="7"/>
      <c r="DO248" s="7"/>
      <c r="DP248" s="7"/>
      <c r="DQ248" s="7"/>
      <c r="DR248" s="7"/>
      <c r="DS248" s="7"/>
      <c r="DT248" s="7"/>
      <c r="DU248" s="7"/>
      <c r="DV248" s="7"/>
      <c r="DW248" s="7"/>
      <c r="DX248" s="7"/>
      <c r="DY248" s="7"/>
      <c r="DZ248" s="7"/>
      <c r="EA248" s="7"/>
      <c r="EB248" s="7"/>
      <c r="EC248" s="7"/>
      <c r="ED248" s="7"/>
      <c r="EE248" s="7"/>
      <c r="EF248" s="7"/>
      <c r="EG248" s="7"/>
      <c r="EH248" s="7"/>
      <c r="EI248" s="7"/>
      <c r="EJ248" s="7"/>
      <c r="EK248" s="7"/>
      <c r="EL248" s="7"/>
      <c r="EM248" s="7"/>
      <c r="EN248" s="7"/>
      <c r="EO248" s="7"/>
      <c r="EP248" s="7"/>
      <c r="EQ248" s="7"/>
      <c r="ER248" s="7"/>
      <c r="ES248" s="7"/>
      <c r="ET248" s="7"/>
      <c r="EU248" s="7"/>
      <c r="EV248" s="7"/>
      <c r="EW248" s="7"/>
      <c r="EX248" s="7"/>
      <c r="EY248" s="7"/>
      <c r="EZ248" s="7"/>
      <c r="FA248" s="7"/>
      <c r="FB248" s="7"/>
      <c r="FC248" s="7"/>
      <c r="FD248" s="7"/>
      <c r="FE248" s="7"/>
      <c r="FF248" s="7"/>
      <c r="FG248" s="7"/>
      <c r="FH248" s="7"/>
      <c r="FI248" s="7"/>
      <c r="FJ248" s="7"/>
      <c r="FK248" s="7"/>
      <c r="FL248" s="7"/>
      <c r="FM248" s="7"/>
      <c r="FN248" s="7"/>
      <c r="FO248" s="7"/>
      <c r="FP248" s="7"/>
      <c r="FQ248" s="7"/>
      <c r="FR248" s="7"/>
      <c r="FS248" s="7"/>
      <c r="FT248" s="7"/>
      <c r="FU248" s="7"/>
      <c r="FV248" s="7"/>
      <c r="FW248" s="7"/>
      <c r="FX248" s="7"/>
      <c r="FY248" s="7"/>
      <c r="FZ248" s="7"/>
      <c r="GA248" s="7"/>
      <c r="GB248" s="7"/>
      <c r="GC248" s="7"/>
      <c r="GD248" s="7"/>
      <c r="GE248" s="7"/>
      <c r="GF248" s="7"/>
      <c r="GG248" s="7"/>
      <c r="GH248" s="7"/>
      <c r="GI248" s="7"/>
      <c r="GJ248" s="7"/>
      <c r="GK248" s="7"/>
      <c r="GL248" s="7"/>
      <c r="GM248" s="7"/>
      <c r="GN248" s="7"/>
      <c r="GO248" s="7"/>
      <c r="GP248" s="7"/>
      <c r="GQ248" s="7"/>
      <c r="GR248" s="7"/>
      <c r="GS248" s="7"/>
      <c r="GT248" s="7"/>
      <c r="GU248" s="7"/>
      <c r="GV248" s="7"/>
      <c r="GW248" s="7"/>
      <c r="GX248" s="7"/>
      <c r="GY248" s="7"/>
      <c r="GZ248" s="7"/>
      <c r="HA248" s="7"/>
      <c r="HB248" s="7"/>
      <c r="HC248" s="7"/>
      <c r="HD248" s="7"/>
      <c r="HE248" s="7"/>
      <c r="HF248" s="7"/>
      <c r="HG248" s="7"/>
      <c r="HH248" s="7"/>
      <c r="HI248" s="7"/>
      <c r="HJ248" s="7"/>
      <c r="HK248" s="7"/>
      <c r="HL248" s="7"/>
      <c r="HM248" s="7"/>
      <c r="HN248" s="7"/>
      <c r="HO248" s="7"/>
      <c r="HP248" s="7"/>
      <c r="HQ248" s="7"/>
      <c r="HR248" s="7"/>
      <c r="HS248" s="7"/>
      <c r="HT248" s="7"/>
      <c r="HU248" s="7"/>
      <c r="HV248" s="7"/>
      <c r="HW248" s="7"/>
      <c r="HX248" s="7"/>
      <c r="HY248" s="7"/>
      <c r="HZ248" s="7"/>
      <c r="IA248" s="7"/>
      <c r="IB248" s="7"/>
      <c r="IC248" s="7"/>
      <c r="ID248" s="7"/>
      <c r="IE248" s="7"/>
      <c r="IF248" s="7"/>
      <c r="IG248" s="7"/>
      <c r="IH248" s="7"/>
      <c r="II248" s="7"/>
      <c r="IJ248" s="7"/>
      <c r="IK248" s="7"/>
      <c r="IL248" s="7"/>
      <c r="IM248" s="7"/>
      <c r="IN248" s="7"/>
      <c r="IO248" s="7"/>
    </row>
    <row r="249" spans="1:249" ht="47.25">
      <c r="A249" s="31" t="s">
        <v>225</v>
      </c>
      <c r="B249" s="30">
        <f t="shared" si="30"/>
        <v>7514</v>
      </c>
      <c r="C249" s="30">
        <f t="shared" si="30"/>
        <v>7514</v>
      </c>
      <c r="D249" s="30">
        <f t="shared" si="30"/>
        <v>0</v>
      </c>
      <c r="E249" s="30">
        <v>0</v>
      </c>
      <c r="F249" s="30">
        <v>0</v>
      </c>
      <c r="G249" s="30">
        <f t="shared" si="31"/>
        <v>0</v>
      </c>
      <c r="H249" s="30">
        <v>0</v>
      </c>
      <c r="I249" s="30">
        <v>0</v>
      </c>
      <c r="J249" s="30">
        <f t="shared" si="38"/>
        <v>0</v>
      </c>
      <c r="K249" s="30">
        <v>7514</v>
      </c>
      <c r="L249" s="30">
        <v>7514</v>
      </c>
      <c r="M249" s="30">
        <f t="shared" si="39"/>
        <v>0</v>
      </c>
      <c r="N249" s="30">
        <v>0</v>
      </c>
      <c r="O249" s="30">
        <v>0</v>
      </c>
      <c r="P249" s="30">
        <f t="shared" si="40"/>
        <v>0</v>
      </c>
      <c r="Q249" s="30">
        <v>0</v>
      </c>
      <c r="R249" s="30">
        <v>0</v>
      </c>
      <c r="S249" s="30">
        <f t="shared" si="41"/>
        <v>0</v>
      </c>
      <c r="T249" s="30">
        <v>0</v>
      </c>
      <c r="U249" s="30">
        <v>0</v>
      </c>
      <c r="V249" s="30">
        <f t="shared" si="42"/>
        <v>0</v>
      </c>
      <c r="W249" s="30">
        <v>0</v>
      </c>
      <c r="X249" s="30">
        <v>0</v>
      </c>
      <c r="Y249" s="30">
        <f t="shared" si="43"/>
        <v>0</v>
      </c>
      <c r="Z249" s="30">
        <v>0</v>
      </c>
      <c r="AA249" s="30">
        <v>0</v>
      </c>
      <c r="AB249" s="30">
        <f t="shared" si="44"/>
        <v>0</v>
      </c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  <c r="CS249" s="7"/>
      <c r="CT249" s="7"/>
      <c r="CU249" s="7"/>
      <c r="CV249" s="7"/>
      <c r="CW249" s="7"/>
      <c r="CX249" s="7"/>
      <c r="CY249" s="7"/>
      <c r="CZ249" s="7"/>
      <c r="DA249" s="7"/>
      <c r="DB249" s="7"/>
      <c r="DC249" s="7"/>
      <c r="DD249" s="7"/>
      <c r="DE249" s="7"/>
      <c r="DF249" s="7"/>
      <c r="DG249" s="7"/>
      <c r="DH249" s="7"/>
      <c r="DI249" s="7"/>
      <c r="DJ249" s="7"/>
      <c r="DK249" s="7"/>
      <c r="DL249" s="7"/>
      <c r="DM249" s="7"/>
      <c r="DN249" s="7"/>
      <c r="DO249" s="7"/>
      <c r="DP249" s="7"/>
      <c r="DQ249" s="7"/>
      <c r="DR249" s="7"/>
      <c r="DS249" s="7"/>
      <c r="DT249" s="7"/>
      <c r="DU249" s="7"/>
      <c r="DV249" s="7"/>
      <c r="DW249" s="7"/>
      <c r="DX249" s="7"/>
      <c r="DY249" s="7"/>
      <c r="DZ249" s="7"/>
      <c r="EA249" s="7"/>
      <c r="EB249" s="7"/>
      <c r="EC249" s="7"/>
      <c r="ED249" s="7"/>
      <c r="EE249" s="7"/>
      <c r="EF249" s="7"/>
      <c r="EG249" s="7"/>
      <c r="EH249" s="7"/>
      <c r="EI249" s="7"/>
      <c r="EJ249" s="7"/>
      <c r="EK249" s="7"/>
      <c r="EL249" s="7"/>
      <c r="EM249" s="7"/>
      <c r="EN249" s="7"/>
      <c r="EO249" s="7"/>
      <c r="EP249" s="7"/>
      <c r="EQ249" s="7"/>
      <c r="ER249" s="7"/>
      <c r="ES249" s="7"/>
      <c r="ET249" s="7"/>
      <c r="EU249" s="7"/>
      <c r="EV249" s="7"/>
      <c r="EW249" s="7"/>
      <c r="EX249" s="7"/>
      <c r="EY249" s="7"/>
      <c r="EZ249" s="7"/>
      <c r="FA249" s="7"/>
      <c r="FB249" s="7"/>
      <c r="FC249" s="7"/>
      <c r="FD249" s="7"/>
      <c r="FE249" s="7"/>
      <c r="FF249" s="7"/>
      <c r="FG249" s="7"/>
      <c r="FH249" s="7"/>
      <c r="FI249" s="7"/>
      <c r="FJ249" s="7"/>
      <c r="FK249" s="7"/>
      <c r="FL249" s="7"/>
      <c r="FM249" s="7"/>
      <c r="FN249" s="7"/>
      <c r="FO249" s="7"/>
      <c r="FP249" s="7"/>
      <c r="FQ249" s="7"/>
      <c r="FR249" s="7"/>
      <c r="FS249" s="7"/>
      <c r="FT249" s="7"/>
      <c r="FU249" s="7"/>
      <c r="FV249" s="7"/>
      <c r="FW249" s="7"/>
      <c r="FX249" s="7"/>
      <c r="FY249" s="7"/>
      <c r="FZ249" s="7"/>
      <c r="GA249" s="7"/>
      <c r="GB249" s="7"/>
      <c r="GC249" s="7"/>
      <c r="GD249" s="7"/>
      <c r="GE249" s="7"/>
      <c r="GF249" s="7"/>
      <c r="GG249" s="7"/>
      <c r="GH249" s="7"/>
      <c r="GI249" s="7"/>
      <c r="GJ249" s="7"/>
      <c r="GK249" s="7"/>
      <c r="GL249" s="7"/>
      <c r="GM249" s="7"/>
      <c r="GN249" s="7"/>
      <c r="GO249" s="7"/>
      <c r="GP249" s="7"/>
      <c r="GQ249" s="7"/>
      <c r="GR249" s="7"/>
      <c r="GS249" s="7"/>
      <c r="GT249" s="7"/>
      <c r="GU249" s="7"/>
      <c r="GV249" s="7"/>
      <c r="GW249" s="7"/>
      <c r="GX249" s="7"/>
      <c r="GY249" s="7"/>
      <c r="GZ249" s="7"/>
      <c r="HA249" s="7"/>
      <c r="HB249" s="7"/>
      <c r="HC249" s="7"/>
      <c r="HD249" s="7"/>
      <c r="HE249" s="7"/>
      <c r="HF249" s="7"/>
      <c r="HG249" s="7"/>
      <c r="HH249" s="7"/>
      <c r="HI249" s="7"/>
      <c r="HJ249" s="7"/>
      <c r="HK249" s="7"/>
      <c r="HL249" s="7"/>
      <c r="HM249" s="7"/>
      <c r="HN249" s="7"/>
      <c r="HO249" s="7"/>
      <c r="HP249" s="7"/>
      <c r="HQ249" s="7"/>
      <c r="HR249" s="7"/>
      <c r="HS249" s="7"/>
      <c r="HT249" s="7"/>
      <c r="HU249" s="7"/>
      <c r="HV249" s="7"/>
      <c r="HW249" s="7"/>
      <c r="HX249" s="7"/>
      <c r="HY249" s="7"/>
      <c r="HZ249" s="7"/>
      <c r="IA249" s="7"/>
      <c r="IB249" s="7"/>
      <c r="IC249" s="7"/>
      <c r="ID249" s="7"/>
      <c r="IE249" s="7"/>
      <c r="IF249" s="7"/>
      <c r="IG249" s="7"/>
      <c r="IH249" s="7"/>
      <c r="II249" s="7"/>
      <c r="IJ249" s="7"/>
      <c r="IK249" s="7"/>
      <c r="IL249" s="7"/>
      <c r="IM249" s="7"/>
      <c r="IN249" s="7"/>
      <c r="IO249" s="7"/>
    </row>
    <row r="250" spans="1:249" ht="47.25">
      <c r="A250" s="31" t="s">
        <v>226</v>
      </c>
      <c r="B250" s="30">
        <f t="shared" si="30"/>
        <v>8987</v>
      </c>
      <c r="C250" s="30">
        <f t="shared" si="30"/>
        <v>8987</v>
      </c>
      <c r="D250" s="30">
        <f t="shared" si="30"/>
        <v>0</v>
      </c>
      <c r="E250" s="30">
        <v>0</v>
      </c>
      <c r="F250" s="30">
        <v>0</v>
      </c>
      <c r="G250" s="30">
        <f t="shared" si="31"/>
        <v>0</v>
      </c>
      <c r="H250" s="30">
        <v>0</v>
      </c>
      <c r="I250" s="30">
        <v>0</v>
      </c>
      <c r="J250" s="30">
        <f t="shared" si="38"/>
        <v>0</v>
      </c>
      <c r="K250" s="30">
        <v>8987</v>
      </c>
      <c r="L250" s="30">
        <v>8987</v>
      </c>
      <c r="M250" s="30">
        <f t="shared" si="39"/>
        <v>0</v>
      </c>
      <c r="N250" s="30">
        <v>0</v>
      </c>
      <c r="O250" s="30">
        <v>0</v>
      </c>
      <c r="P250" s="30">
        <f t="shared" si="40"/>
        <v>0</v>
      </c>
      <c r="Q250" s="30">
        <v>0</v>
      </c>
      <c r="R250" s="30">
        <v>0</v>
      </c>
      <c r="S250" s="30">
        <f t="shared" si="41"/>
        <v>0</v>
      </c>
      <c r="T250" s="30">
        <v>0</v>
      </c>
      <c r="U250" s="30">
        <v>0</v>
      </c>
      <c r="V250" s="30">
        <f t="shared" si="42"/>
        <v>0</v>
      </c>
      <c r="W250" s="30">
        <v>0</v>
      </c>
      <c r="X250" s="30">
        <v>0</v>
      </c>
      <c r="Y250" s="30">
        <f t="shared" si="43"/>
        <v>0</v>
      </c>
      <c r="Z250" s="30">
        <v>0</v>
      </c>
      <c r="AA250" s="30">
        <v>0</v>
      </c>
      <c r="AB250" s="30">
        <f t="shared" si="44"/>
        <v>0</v>
      </c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  <c r="CS250" s="7"/>
      <c r="CT250" s="7"/>
      <c r="CU250" s="7"/>
      <c r="CV250" s="7"/>
      <c r="CW250" s="7"/>
      <c r="CX250" s="7"/>
      <c r="CY250" s="7"/>
      <c r="CZ250" s="7"/>
      <c r="DA250" s="7"/>
      <c r="DB250" s="7"/>
      <c r="DC250" s="7"/>
      <c r="DD250" s="7"/>
      <c r="DE250" s="7"/>
      <c r="DF250" s="7"/>
      <c r="DG250" s="7"/>
      <c r="DH250" s="7"/>
      <c r="DI250" s="7"/>
      <c r="DJ250" s="7"/>
      <c r="DK250" s="7"/>
      <c r="DL250" s="7"/>
      <c r="DM250" s="7"/>
      <c r="DN250" s="7"/>
      <c r="DO250" s="7"/>
      <c r="DP250" s="7"/>
      <c r="DQ250" s="7"/>
      <c r="DR250" s="7"/>
      <c r="DS250" s="7"/>
      <c r="DT250" s="7"/>
      <c r="DU250" s="7"/>
      <c r="DV250" s="7"/>
      <c r="DW250" s="7"/>
      <c r="DX250" s="7"/>
      <c r="DY250" s="7"/>
      <c r="DZ250" s="7"/>
      <c r="EA250" s="7"/>
      <c r="EB250" s="7"/>
      <c r="EC250" s="7"/>
      <c r="ED250" s="7"/>
      <c r="EE250" s="7"/>
      <c r="EF250" s="7"/>
      <c r="EG250" s="7"/>
      <c r="EH250" s="7"/>
      <c r="EI250" s="7"/>
      <c r="EJ250" s="7"/>
      <c r="EK250" s="7"/>
      <c r="EL250" s="7"/>
      <c r="EM250" s="7"/>
      <c r="EN250" s="7"/>
      <c r="EO250" s="7"/>
      <c r="EP250" s="7"/>
      <c r="EQ250" s="7"/>
      <c r="ER250" s="7"/>
      <c r="ES250" s="7"/>
      <c r="ET250" s="7"/>
      <c r="EU250" s="7"/>
      <c r="EV250" s="7"/>
      <c r="EW250" s="7"/>
      <c r="EX250" s="7"/>
      <c r="EY250" s="7"/>
      <c r="EZ250" s="7"/>
      <c r="FA250" s="7"/>
      <c r="FB250" s="7"/>
      <c r="FC250" s="7"/>
      <c r="FD250" s="7"/>
      <c r="FE250" s="7"/>
      <c r="FF250" s="7"/>
      <c r="FG250" s="7"/>
      <c r="FH250" s="7"/>
      <c r="FI250" s="7"/>
      <c r="FJ250" s="7"/>
      <c r="FK250" s="7"/>
      <c r="FL250" s="7"/>
      <c r="FM250" s="7"/>
      <c r="FN250" s="7"/>
      <c r="FO250" s="7"/>
      <c r="FP250" s="7"/>
      <c r="FQ250" s="7"/>
      <c r="FR250" s="7"/>
      <c r="FS250" s="7"/>
      <c r="FT250" s="7"/>
      <c r="FU250" s="7"/>
      <c r="FV250" s="7"/>
      <c r="FW250" s="7"/>
      <c r="FX250" s="7"/>
      <c r="FY250" s="7"/>
      <c r="FZ250" s="7"/>
      <c r="GA250" s="7"/>
      <c r="GB250" s="7"/>
      <c r="GC250" s="7"/>
      <c r="GD250" s="7"/>
      <c r="GE250" s="7"/>
      <c r="GF250" s="7"/>
      <c r="GG250" s="7"/>
      <c r="GH250" s="7"/>
      <c r="GI250" s="7"/>
      <c r="GJ250" s="7"/>
      <c r="GK250" s="7"/>
      <c r="GL250" s="7"/>
      <c r="GM250" s="7"/>
      <c r="GN250" s="7"/>
      <c r="GO250" s="7"/>
      <c r="GP250" s="7"/>
      <c r="GQ250" s="7"/>
      <c r="GR250" s="7"/>
      <c r="GS250" s="7"/>
      <c r="GT250" s="7"/>
      <c r="GU250" s="7"/>
      <c r="GV250" s="7"/>
      <c r="GW250" s="7"/>
      <c r="GX250" s="7"/>
      <c r="GY250" s="7"/>
      <c r="GZ250" s="7"/>
      <c r="HA250" s="7"/>
      <c r="HB250" s="7"/>
      <c r="HC250" s="7"/>
      <c r="HD250" s="7"/>
      <c r="HE250" s="7"/>
      <c r="HF250" s="7"/>
      <c r="HG250" s="7"/>
      <c r="HH250" s="7"/>
      <c r="HI250" s="7"/>
      <c r="HJ250" s="7"/>
      <c r="HK250" s="7"/>
      <c r="HL250" s="7"/>
      <c r="HM250" s="7"/>
      <c r="HN250" s="7"/>
      <c r="HO250" s="7"/>
      <c r="HP250" s="7"/>
      <c r="HQ250" s="7"/>
      <c r="HR250" s="7"/>
      <c r="HS250" s="7"/>
      <c r="HT250" s="7"/>
      <c r="HU250" s="7"/>
      <c r="HV250" s="7"/>
      <c r="HW250" s="7"/>
      <c r="HX250" s="7"/>
      <c r="HY250" s="7"/>
      <c r="HZ250" s="7"/>
      <c r="IA250" s="7"/>
      <c r="IB250" s="7"/>
      <c r="IC250" s="7"/>
      <c r="ID250" s="7"/>
      <c r="IE250" s="7"/>
      <c r="IF250" s="7"/>
      <c r="IG250" s="7"/>
      <c r="IH250" s="7"/>
      <c r="II250" s="7"/>
      <c r="IJ250" s="7"/>
      <c r="IK250" s="7"/>
      <c r="IL250" s="7"/>
      <c r="IM250" s="7"/>
      <c r="IN250" s="7"/>
      <c r="IO250" s="7"/>
    </row>
    <row r="251" spans="1:249" ht="31.5">
      <c r="A251" s="29" t="s">
        <v>227</v>
      </c>
      <c r="B251" s="30">
        <f t="shared" si="30"/>
        <v>327000</v>
      </c>
      <c r="C251" s="30">
        <f t="shared" si="30"/>
        <v>0</v>
      </c>
      <c r="D251" s="30">
        <f t="shared" si="30"/>
        <v>-327000</v>
      </c>
      <c r="E251" s="30">
        <v>0</v>
      </c>
      <c r="F251" s="30">
        <v>0</v>
      </c>
      <c r="G251" s="30">
        <f t="shared" si="31"/>
        <v>0</v>
      </c>
      <c r="H251" s="30">
        <v>0</v>
      </c>
      <c r="I251" s="30">
        <v>0</v>
      </c>
      <c r="J251" s="30">
        <f t="shared" si="38"/>
        <v>0</v>
      </c>
      <c r="K251" s="30">
        <f>27000</f>
        <v>27000</v>
      </c>
      <c r="L251" s="30">
        <f>27000-27000</f>
        <v>0</v>
      </c>
      <c r="M251" s="30">
        <f t="shared" si="39"/>
        <v>-27000</v>
      </c>
      <c r="N251" s="30"/>
      <c r="O251" s="30"/>
      <c r="P251" s="30">
        <f t="shared" si="40"/>
        <v>0</v>
      </c>
      <c r="Q251" s="30">
        <v>0</v>
      </c>
      <c r="R251" s="30">
        <v>0</v>
      </c>
      <c r="S251" s="30">
        <f t="shared" si="41"/>
        <v>0</v>
      </c>
      <c r="T251" s="30">
        <v>0</v>
      </c>
      <c r="U251" s="30">
        <v>0</v>
      </c>
      <c r="V251" s="30">
        <f t="shared" si="42"/>
        <v>0</v>
      </c>
      <c r="W251" s="30">
        <v>0</v>
      </c>
      <c r="X251" s="30">
        <v>0</v>
      </c>
      <c r="Y251" s="30">
        <f t="shared" si="43"/>
        <v>0</v>
      </c>
      <c r="Z251" s="30">
        <f>300000</f>
        <v>300000</v>
      </c>
      <c r="AA251" s="30">
        <f>300000-300000</f>
        <v>0</v>
      </c>
      <c r="AB251" s="30">
        <f t="shared" si="44"/>
        <v>-300000</v>
      </c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  <c r="CS251" s="7"/>
      <c r="CT251" s="7"/>
      <c r="CU251" s="7"/>
      <c r="CV251" s="7"/>
      <c r="CW251" s="7"/>
      <c r="CX251" s="7"/>
      <c r="CY251" s="7"/>
      <c r="CZ251" s="7"/>
      <c r="DA251" s="7"/>
      <c r="DB251" s="7"/>
      <c r="DC251" s="7"/>
      <c r="DD251" s="7"/>
      <c r="DE251" s="7"/>
      <c r="DF251" s="7"/>
      <c r="DG251" s="7"/>
      <c r="DH251" s="7"/>
      <c r="DI251" s="7"/>
      <c r="DJ251" s="7"/>
      <c r="DK251" s="7"/>
      <c r="DL251" s="7"/>
      <c r="DM251" s="7"/>
      <c r="DN251" s="7"/>
      <c r="DO251" s="7"/>
      <c r="DP251" s="7"/>
      <c r="DQ251" s="7"/>
      <c r="DR251" s="7"/>
      <c r="DS251" s="7"/>
      <c r="DT251" s="7"/>
      <c r="DU251" s="7"/>
      <c r="DV251" s="7"/>
      <c r="DW251" s="7"/>
      <c r="DX251" s="7"/>
      <c r="DY251" s="7"/>
      <c r="DZ251" s="7"/>
      <c r="EA251" s="7"/>
      <c r="EB251" s="7"/>
      <c r="EC251" s="7"/>
      <c r="ED251" s="7"/>
      <c r="EE251" s="7"/>
      <c r="EF251" s="7"/>
      <c r="EG251" s="7"/>
      <c r="EH251" s="7"/>
      <c r="EI251" s="7"/>
      <c r="EJ251" s="7"/>
      <c r="EK251" s="7"/>
      <c r="EL251" s="7"/>
      <c r="EM251" s="7"/>
      <c r="EN251" s="7"/>
      <c r="EO251" s="7"/>
      <c r="EP251" s="7"/>
      <c r="EQ251" s="7"/>
      <c r="ER251" s="7"/>
      <c r="ES251" s="7"/>
      <c r="ET251" s="7"/>
      <c r="EU251" s="7"/>
      <c r="EV251" s="7"/>
      <c r="EW251" s="7"/>
      <c r="EX251" s="7"/>
      <c r="EY251" s="7"/>
      <c r="EZ251" s="7"/>
      <c r="FA251" s="7"/>
      <c r="FB251" s="7"/>
      <c r="FC251" s="7"/>
      <c r="FD251" s="7"/>
      <c r="FE251" s="7"/>
      <c r="FF251" s="7"/>
      <c r="FG251" s="7"/>
      <c r="FH251" s="7"/>
      <c r="FI251" s="7"/>
      <c r="FJ251" s="7"/>
      <c r="FK251" s="7"/>
      <c r="FL251" s="7"/>
      <c r="FM251" s="7"/>
      <c r="FN251" s="7"/>
      <c r="FO251" s="7"/>
      <c r="FP251" s="7"/>
      <c r="FQ251" s="7"/>
      <c r="FR251" s="7"/>
      <c r="FS251" s="7"/>
      <c r="FT251" s="7"/>
      <c r="FU251" s="7"/>
      <c r="FV251" s="7"/>
      <c r="FW251" s="7"/>
      <c r="FX251" s="7"/>
      <c r="FY251" s="7"/>
      <c r="FZ251" s="7"/>
      <c r="GA251" s="7"/>
      <c r="GB251" s="7"/>
      <c r="GC251" s="7"/>
      <c r="GD251" s="7"/>
      <c r="GE251" s="7"/>
      <c r="GF251" s="7"/>
      <c r="GG251" s="7"/>
      <c r="GH251" s="7"/>
      <c r="GI251" s="7"/>
      <c r="GJ251" s="7"/>
      <c r="GK251" s="7"/>
      <c r="GL251" s="7"/>
      <c r="GM251" s="7"/>
      <c r="GN251" s="7"/>
      <c r="GO251" s="7"/>
      <c r="GP251" s="7"/>
      <c r="GQ251" s="7"/>
      <c r="GR251" s="7"/>
      <c r="GS251" s="7"/>
      <c r="GT251" s="7"/>
      <c r="GU251" s="7"/>
      <c r="GV251" s="7"/>
      <c r="GW251" s="7"/>
      <c r="GX251" s="7"/>
      <c r="GY251" s="7"/>
      <c r="GZ251" s="7"/>
      <c r="HA251" s="7"/>
      <c r="HB251" s="7"/>
      <c r="HC251" s="7"/>
      <c r="HD251" s="7"/>
      <c r="HE251" s="7"/>
      <c r="HF251" s="7"/>
      <c r="HG251" s="7"/>
      <c r="HH251" s="7"/>
      <c r="HI251" s="7"/>
      <c r="HJ251" s="7"/>
      <c r="HK251" s="7"/>
      <c r="HL251" s="7"/>
      <c r="HM251" s="7"/>
      <c r="HN251" s="7"/>
      <c r="HO251" s="7"/>
      <c r="HP251" s="7"/>
      <c r="HQ251" s="7"/>
      <c r="HR251" s="7"/>
      <c r="HS251" s="7"/>
      <c r="HT251" s="7"/>
      <c r="HU251" s="7"/>
      <c r="HV251" s="7"/>
      <c r="HW251" s="7"/>
      <c r="HX251" s="7"/>
      <c r="HY251" s="7"/>
      <c r="HZ251" s="7"/>
      <c r="IA251" s="7"/>
      <c r="IB251" s="7"/>
      <c r="IC251" s="7"/>
      <c r="ID251" s="7"/>
      <c r="IE251" s="7"/>
      <c r="IF251" s="7"/>
      <c r="IG251" s="7"/>
      <c r="IH251" s="7"/>
      <c r="II251" s="7"/>
      <c r="IJ251" s="7"/>
      <c r="IK251" s="7"/>
      <c r="IL251" s="7"/>
      <c r="IM251" s="7"/>
      <c r="IN251" s="7"/>
      <c r="IO251" s="7"/>
    </row>
    <row r="252" spans="1:249" ht="31.5">
      <c r="A252" s="31" t="s">
        <v>228</v>
      </c>
      <c r="B252" s="30">
        <f t="shared" si="30"/>
        <v>12437</v>
      </c>
      <c r="C252" s="30">
        <f t="shared" si="30"/>
        <v>12437</v>
      </c>
      <c r="D252" s="30">
        <f t="shared" si="30"/>
        <v>0</v>
      </c>
      <c r="E252" s="30">
        <v>0</v>
      </c>
      <c r="F252" s="30">
        <v>0</v>
      </c>
      <c r="G252" s="30">
        <f t="shared" si="31"/>
        <v>0</v>
      </c>
      <c r="H252" s="30">
        <v>0</v>
      </c>
      <c r="I252" s="30">
        <v>0</v>
      </c>
      <c r="J252" s="30">
        <f t="shared" si="38"/>
        <v>0</v>
      </c>
      <c r="K252" s="30">
        <v>12437</v>
      </c>
      <c r="L252" s="30">
        <v>12437</v>
      </c>
      <c r="M252" s="30">
        <f t="shared" si="39"/>
        <v>0</v>
      </c>
      <c r="N252" s="30">
        <v>0</v>
      </c>
      <c r="O252" s="30">
        <v>0</v>
      </c>
      <c r="P252" s="30">
        <f t="shared" si="40"/>
        <v>0</v>
      </c>
      <c r="Q252" s="30">
        <v>0</v>
      </c>
      <c r="R252" s="30">
        <v>0</v>
      </c>
      <c r="S252" s="30">
        <f t="shared" si="41"/>
        <v>0</v>
      </c>
      <c r="T252" s="30">
        <v>0</v>
      </c>
      <c r="U252" s="30">
        <v>0</v>
      </c>
      <c r="V252" s="30">
        <f t="shared" si="42"/>
        <v>0</v>
      </c>
      <c r="W252" s="30">
        <v>0</v>
      </c>
      <c r="X252" s="30">
        <v>0</v>
      </c>
      <c r="Y252" s="30">
        <f t="shared" si="43"/>
        <v>0</v>
      </c>
      <c r="Z252" s="30">
        <v>0</v>
      </c>
      <c r="AA252" s="30">
        <v>0</v>
      </c>
      <c r="AB252" s="30">
        <f t="shared" si="44"/>
        <v>0</v>
      </c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  <c r="CS252" s="7"/>
      <c r="CT252" s="7"/>
      <c r="CU252" s="7"/>
      <c r="CV252" s="7"/>
      <c r="CW252" s="7"/>
      <c r="CX252" s="7"/>
      <c r="CY252" s="7"/>
      <c r="CZ252" s="7"/>
      <c r="DA252" s="7"/>
      <c r="DB252" s="7"/>
      <c r="DC252" s="7"/>
      <c r="DD252" s="7"/>
      <c r="DE252" s="7"/>
      <c r="DF252" s="7"/>
      <c r="DG252" s="7"/>
      <c r="DH252" s="7"/>
      <c r="DI252" s="7"/>
      <c r="DJ252" s="7"/>
      <c r="DK252" s="7"/>
      <c r="DL252" s="7"/>
      <c r="DM252" s="7"/>
      <c r="DN252" s="7"/>
      <c r="DO252" s="7"/>
      <c r="DP252" s="7"/>
      <c r="DQ252" s="7"/>
      <c r="DR252" s="7"/>
      <c r="DS252" s="7"/>
      <c r="DT252" s="7"/>
      <c r="DU252" s="7"/>
      <c r="DV252" s="7"/>
      <c r="DW252" s="7"/>
      <c r="DX252" s="7"/>
      <c r="DY252" s="7"/>
      <c r="DZ252" s="7"/>
      <c r="EA252" s="7"/>
      <c r="EB252" s="7"/>
      <c r="EC252" s="7"/>
      <c r="ED252" s="7"/>
      <c r="EE252" s="7"/>
      <c r="EF252" s="7"/>
      <c r="EG252" s="7"/>
      <c r="EH252" s="7"/>
      <c r="EI252" s="7"/>
      <c r="EJ252" s="7"/>
      <c r="EK252" s="7"/>
      <c r="EL252" s="7"/>
      <c r="EM252" s="7"/>
      <c r="EN252" s="7"/>
      <c r="EO252" s="7"/>
      <c r="EP252" s="7"/>
      <c r="EQ252" s="7"/>
      <c r="ER252" s="7"/>
      <c r="ES252" s="7"/>
      <c r="ET252" s="7"/>
      <c r="EU252" s="7"/>
      <c r="EV252" s="7"/>
      <c r="EW252" s="7"/>
      <c r="EX252" s="7"/>
      <c r="EY252" s="7"/>
      <c r="EZ252" s="7"/>
      <c r="FA252" s="7"/>
      <c r="FB252" s="7"/>
      <c r="FC252" s="7"/>
      <c r="FD252" s="7"/>
      <c r="FE252" s="7"/>
      <c r="FF252" s="7"/>
      <c r="FG252" s="7"/>
      <c r="FH252" s="7"/>
      <c r="FI252" s="7"/>
      <c r="FJ252" s="7"/>
      <c r="FK252" s="7"/>
      <c r="FL252" s="7"/>
      <c r="FM252" s="7"/>
      <c r="FN252" s="7"/>
      <c r="FO252" s="7"/>
      <c r="FP252" s="7"/>
      <c r="FQ252" s="7"/>
      <c r="FR252" s="7"/>
      <c r="FS252" s="7"/>
      <c r="FT252" s="7"/>
      <c r="FU252" s="7"/>
      <c r="FV252" s="7"/>
      <c r="FW252" s="7"/>
      <c r="FX252" s="7"/>
      <c r="FY252" s="7"/>
      <c r="FZ252" s="7"/>
      <c r="GA252" s="7"/>
      <c r="GB252" s="7"/>
      <c r="GC252" s="7"/>
      <c r="GD252" s="7"/>
      <c r="GE252" s="7"/>
      <c r="GF252" s="7"/>
      <c r="GG252" s="7"/>
      <c r="GH252" s="7"/>
      <c r="GI252" s="7"/>
      <c r="GJ252" s="7"/>
      <c r="GK252" s="7"/>
      <c r="GL252" s="7"/>
      <c r="GM252" s="7"/>
      <c r="GN252" s="7"/>
      <c r="GO252" s="7"/>
      <c r="GP252" s="7"/>
      <c r="GQ252" s="7"/>
      <c r="GR252" s="7"/>
      <c r="GS252" s="7"/>
      <c r="GT252" s="7"/>
      <c r="GU252" s="7"/>
      <c r="GV252" s="7"/>
      <c r="GW252" s="7"/>
      <c r="GX252" s="7"/>
      <c r="GY252" s="7"/>
      <c r="GZ252" s="7"/>
      <c r="HA252" s="7"/>
      <c r="HB252" s="7"/>
      <c r="HC252" s="7"/>
      <c r="HD252" s="7"/>
      <c r="HE252" s="7"/>
      <c r="HF252" s="7"/>
      <c r="HG252" s="7"/>
      <c r="HH252" s="7"/>
      <c r="HI252" s="7"/>
      <c r="HJ252" s="7"/>
      <c r="HK252" s="7"/>
      <c r="HL252" s="7"/>
      <c r="HM252" s="7"/>
      <c r="HN252" s="7"/>
      <c r="HO252" s="7"/>
      <c r="HP252" s="7"/>
      <c r="HQ252" s="7"/>
      <c r="HR252" s="7"/>
      <c r="HS252" s="7"/>
      <c r="HT252" s="7"/>
      <c r="HU252" s="7"/>
      <c r="HV252" s="7"/>
      <c r="HW252" s="7"/>
      <c r="HX252" s="7"/>
      <c r="HY252" s="7"/>
      <c r="HZ252" s="7"/>
      <c r="IA252" s="7"/>
      <c r="IB252" s="7"/>
      <c r="IC252" s="7"/>
      <c r="ID252" s="7"/>
      <c r="IE252" s="7"/>
      <c r="IF252" s="7"/>
      <c r="IG252" s="7"/>
      <c r="IH252" s="7"/>
      <c r="II252" s="7"/>
      <c r="IJ252" s="7"/>
      <c r="IK252" s="7"/>
      <c r="IL252" s="7"/>
      <c r="IM252" s="7"/>
    </row>
    <row r="253" spans="1:249" ht="31.5">
      <c r="A253" s="31" t="s">
        <v>229</v>
      </c>
      <c r="B253" s="30">
        <f t="shared" si="30"/>
        <v>27278</v>
      </c>
      <c r="C253" s="30">
        <f t="shared" si="30"/>
        <v>34367</v>
      </c>
      <c r="D253" s="30">
        <f t="shared" si="30"/>
        <v>7089</v>
      </c>
      <c r="E253" s="30">
        <v>0</v>
      </c>
      <c r="F253" s="30">
        <v>0</v>
      </c>
      <c r="G253" s="30">
        <f t="shared" si="31"/>
        <v>0</v>
      </c>
      <c r="H253" s="30">
        <v>0</v>
      </c>
      <c r="I253" s="30">
        <v>0</v>
      </c>
      <c r="J253" s="30">
        <f t="shared" si="38"/>
        <v>0</v>
      </c>
      <c r="K253" s="30">
        <v>27278</v>
      </c>
      <c r="L253" s="30">
        <f>27278+7089</f>
        <v>34367</v>
      </c>
      <c r="M253" s="30">
        <f t="shared" si="39"/>
        <v>7089</v>
      </c>
      <c r="N253" s="30">
        <v>0</v>
      </c>
      <c r="O253" s="30">
        <v>0</v>
      </c>
      <c r="P253" s="30">
        <f t="shared" si="40"/>
        <v>0</v>
      </c>
      <c r="Q253" s="30">
        <v>0</v>
      </c>
      <c r="R253" s="30">
        <v>0</v>
      </c>
      <c r="S253" s="30">
        <f t="shared" si="41"/>
        <v>0</v>
      </c>
      <c r="T253" s="30">
        <v>0</v>
      </c>
      <c r="U253" s="30">
        <v>0</v>
      </c>
      <c r="V253" s="30">
        <f t="shared" si="42"/>
        <v>0</v>
      </c>
      <c r="W253" s="30">
        <v>0</v>
      </c>
      <c r="X253" s="30">
        <v>0</v>
      </c>
      <c r="Y253" s="30">
        <f t="shared" si="43"/>
        <v>0</v>
      </c>
      <c r="Z253" s="30">
        <v>0</v>
      </c>
      <c r="AA253" s="30">
        <v>0</v>
      </c>
      <c r="AB253" s="30">
        <f t="shared" si="44"/>
        <v>0</v>
      </c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  <c r="CS253" s="7"/>
      <c r="CT253" s="7"/>
      <c r="CU253" s="7"/>
      <c r="CV253" s="7"/>
      <c r="CW253" s="7"/>
      <c r="CX253" s="7"/>
      <c r="CY253" s="7"/>
      <c r="CZ253" s="7"/>
      <c r="DA253" s="7"/>
      <c r="DB253" s="7"/>
      <c r="DC253" s="7"/>
      <c r="DD253" s="7"/>
      <c r="DE253" s="7"/>
      <c r="DF253" s="7"/>
      <c r="DG253" s="7"/>
      <c r="DH253" s="7"/>
      <c r="DI253" s="7"/>
      <c r="DJ253" s="7"/>
      <c r="DK253" s="7"/>
      <c r="DL253" s="7"/>
      <c r="DM253" s="7"/>
      <c r="DN253" s="7"/>
      <c r="DO253" s="7"/>
      <c r="DP253" s="7"/>
      <c r="DQ253" s="7"/>
      <c r="DR253" s="7"/>
      <c r="DS253" s="7"/>
      <c r="DT253" s="7"/>
      <c r="DU253" s="7"/>
      <c r="DV253" s="7"/>
      <c r="DW253" s="7"/>
      <c r="DX253" s="7"/>
      <c r="DY253" s="7"/>
      <c r="DZ253" s="7"/>
      <c r="EA253" s="7"/>
      <c r="EB253" s="7"/>
      <c r="EC253" s="7"/>
      <c r="ED253" s="7"/>
      <c r="EE253" s="7"/>
      <c r="EF253" s="7"/>
      <c r="EG253" s="7"/>
      <c r="EH253" s="7"/>
      <c r="EI253" s="7"/>
      <c r="EJ253" s="7"/>
      <c r="EK253" s="7"/>
      <c r="EL253" s="7"/>
      <c r="EM253" s="7"/>
      <c r="EN253" s="7"/>
      <c r="EO253" s="7"/>
      <c r="EP253" s="7"/>
      <c r="EQ253" s="7"/>
      <c r="ER253" s="7"/>
      <c r="ES253" s="7"/>
      <c r="ET253" s="7"/>
      <c r="EU253" s="7"/>
      <c r="EV253" s="7"/>
      <c r="EW253" s="7"/>
      <c r="EX253" s="7"/>
      <c r="EY253" s="7"/>
      <c r="EZ253" s="7"/>
      <c r="FA253" s="7"/>
      <c r="FB253" s="7"/>
      <c r="FC253" s="7"/>
      <c r="FD253" s="7"/>
      <c r="FE253" s="7"/>
      <c r="FF253" s="7"/>
      <c r="FG253" s="7"/>
      <c r="FH253" s="7"/>
      <c r="FI253" s="7"/>
      <c r="FJ253" s="7"/>
      <c r="FK253" s="7"/>
      <c r="FL253" s="7"/>
      <c r="FM253" s="7"/>
      <c r="FN253" s="7"/>
      <c r="FO253" s="7"/>
      <c r="FP253" s="7"/>
      <c r="FQ253" s="7"/>
      <c r="FR253" s="7"/>
      <c r="FS253" s="7"/>
      <c r="FT253" s="7"/>
      <c r="FU253" s="7"/>
      <c r="FV253" s="7"/>
      <c r="FW253" s="7"/>
      <c r="FX253" s="7"/>
      <c r="FY253" s="7"/>
      <c r="FZ253" s="7"/>
      <c r="GA253" s="7"/>
      <c r="GB253" s="7"/>
      <c r="GC253" s="7"/>
      <c r="GD253" s="7"/>
      <c r="GE253" s="7"/>
      <c r="GF253" s="7"/>
      <c r="GG253" s="7"/>
      <c r="GH253" s="7"/>
      <c r="GI253" s="7"/>
      <c r="GJ253" s="7"/>
      <c r="GK253" s="7"/>
      <c r="GL253" s="7"/>
      <c r="GM253" s="7"/>
      <c r="GN253" s="7"/>
      <c r="GO253" s="7"/>
      <c r="GP253" s="7"/>
      <c r="GQ253" s="7"/>
      <c r="GR253" s="7"/>
      <c r="GS253" s="7"/>
      <c r="GT253" s="7"/>
      <c r="GU253" s="7"/>
      <c r="GV253" s="7"/>
      <c r="GW253" s="7"/>
      <c r="GX253" s="7"/>
      <c r="GY253" s="7"/>
      <c r="GZ253" s="7"/>
      <c r="HA253" s="7"/>
      <c r="HB253" s="7"/>
      <c r="HC253" s="7"/>
      <c r="HD253" s="7"/>
      <c r="HE253" s="7"/>
      <c r="HF253" s="7"/>
      <c r="HG253" s="7"/>
      <c r="HH253" s="7"/>
      <c r="HI253" s="7"/>
      <c r="HJ253" s="7"/>
      <c r="HK253" s="7"/>
      <c r="HL253" s="7"/>
      <c r="HM253" s="7"/>
      <c r="HN253" s="7"/>
      <c r="HO253" s="7"/>
      <c r="HP253" s="7"/>
      <c r="HQ253" s="7"/>
      <c r="HR253" s="7"/>
      <c r="HS253" s="7"/>
      <c r="HT253" s="7"/>
      <c r="HU253" s="7"/>
      <c r="HV253" s="7"/>
      <c r="HW253" s="7"/>
      <c r="HX253" s="7"/>
      <c r="HY253" s="7"/>
      <c r="HZ253" s="7"/>
      <c r="IA253" s="7"/>
      <c r="IB253" s="7"/>
      <c r="IC253" s="7"/>
      <c r="ID253" s="7"/>
      <c r="IE253" s="7"/>
      <c r="IF253" s="7"/>
      <c r="IG253" s="7"/>
      <c r="IH253" s="7"/>
      <c r="II253" s="7"/>
      <c r="IJ253" s="7"/>
      <c r="IK253" s="7"/>
      <c r="IL253" s="7"/>
      <c r="IM253" s="7"/>
    </row>
    <row r="254" spans="1:249">
      <c r="A254" s="31" t="s">
        <v>230</v>
      </c>
      <c r="B254" s="30">
        <f t="shared" si="30"/>
        <v>6807</v>
      </c>
      <c r="C254" s="30">
        <f t="shared" si="30"/>
        <v>6807</v>
      </c>
      <c r="D254" s="30">
        <f t="shared" si="30"/>
        <v>0</v>
      </c>
      <c r="E254" s="30"/>
      <c r="F254" s="30"/>
      <c r="G254" s="30">
        <f t="shared" si="31"/>
        <v>0</v>
      </c>
      <c r="H254" s="30"/>
      <c r="I254" s="30"/>
      <c r="J254" s="30">
        <f t="shared" si="38"/>
        <v>0</v>
      </c>
      <c r="K254" s="30">
        <v>6807</v>
      </c>
      <c r="L254" s="30">
        <v>6807</v>
      </c>
      <c r="M254" s="30">
        <f t="shared" si="39"/>
        <v>0</v>
      </c>
      <c r="N254" s="30"/>
      <c r="O254" s="30"/>
      <c r="P254" s="30">
        <f t="shared" si="40"/>
        <v>0</v>
      </c>
      <c r="Q254" s="30"/>
      <c r="R254" s="30"/>
      <c r="S254" s="30">
        <f t="shared" si="41"/>
        <v>0</v>
      </c>
      <c r="T254" s="30"/>
      <c r="U254" s="30"/>
      <c r="V254" s="30">
        <f t="shared" si="42"/>
        <v>0</v>
      </c>
      <c r="W254" s="30"/>
      <c r="X254" s="30"/>
      <c r="Y254" s="30">
        <f t="shared" si="43"/>
        <v>0</v>
      </c>
      <c r="Z254" s="30"/>
      <c r="AA254" s="30"/>
      <c r="AB254" s="30">
        <f t="shared" si="44"/>
        <v>0</v>
      </c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  <c r="CS254" s="7"/>
      <c r="CT254" s="7"/>
      <c r="CU254" s="7"/>
      <c r="CV254" s="7"/>
      <c r="CW254" s="7"/>
      <c r="CX254" s="7"/>
      <c r="CY254" s="7"/>
      <c r="CZ254" s="7"/>
      <c r="DA254" s="7"/>
      <c r="DB254" s="7"/>
      <c r="DC254" s="7"/>
      <c r="DD254" s="7"/>
      <c r="DE254" s="7"/>
      <c r="DF254" s="7"/>
      <c r="DG254" s="7"/>
      <c r="DH254" s="7"/>
      <c r="DI254" s="7"/>
      <c r="DJ254" s="7"/>
      <c r="DK254" s="7"/>
      <c r="DL254" s="7"/>
      <c r="DM254" s="7"/>
      <c r="DN254" s="7"/>
      <c r="DO254" s="7"/>
      <c r="DP254" s="7"/>
      <c r="DQ254" s="7"/>
      <c r="DR254" s="7"/>
      <c r="DS254" s="7"/>
      <c r="DT254" s="7"/>
      <c r="DU254" s="7"/>
      <c r="DV254" s="7"/>
      <c r="DW254" s="7"/>
      <c r="DX254" s="7"/>
      <c r="DY254" s="7"/>
      <c r="DZ254" s="7"/>
      <c r="EA254" s="7"/>
      <c r="EB254" s="7"/>
      <c r="EC254" s="7"/>
      <c r="ED254" s="7"/>
      <c r="EE254" s="7"/>
      <c r="EF254" s="7"/>
      <c r="EG254" s="7"/>
      <c r="EH254" s="7"/>
      <c r="EI254" s="7"/>
      <c r="EJ254" s="7"/>
      <c r="EK254" s="7"/>
      <c r="EL254" s="7"/>
      <c r="EM254" s="7"/>
      <c r="EN254" s="7"/>
      <c r="EO254" s="7"/>
      <c r="EP254" s="7"/>
      <c r="EQ254" s="7"/>
      <c r="ER254" s="7"/>
      <c r="ES254" s="7"/>
      <c r="ET254" s="7"/>
      <c r="EU254" s="7"/>
      <c r="EV254" s="7"/>
      <c r="EW254" s="7"/>
      <c r="EX254" s="7"/>
      <c r="EY254" s="7"/>
      <c r="EZ254" s="7"/>
      <c r="FA254" s="7"/>
      <c r="FB254" s="7"/>
      <c r="FC254" s="7"/>
      <c r="FD254" s="7"/>
      <c r="FE254" s="7"/>
      <c r="FF254" s="7"/>
      <c r="FG254" s="22"/>
      <c r="FH254" s="22"/>
      <c r="FI254" s="22"/>
      <c r="FJ254" s="22"/>
      <c r="FK254" s="22"/>
      <c r="FL254" s="22"/>
      <c r="FM254" s="22"/>
      <c r="FN254" s="22"/>
      <c r="FO254" s="22"/>
      <c r="FP254" s="22"/>
      <c r="FQ254" s="22"/>
      <c r="FR254" s="22"/>
      <c r="FS254" s="22"/>
      <c r="FT254" s="22"/>
      <c r="FU254" s="22"/>
      <c r="FV254" s="22"/>
      <c r="FW254" s="22"/>
      <c r="FX254" s="22"/>
      <c r="FY254" s="22"/>
      <c r="FZ254" s="22"/>
      <c r="GA254" s="7"/>
      <c r="GB254" s="7"/>
      <c r="GC254" s="7"/>
      <c r="GD254" s="7"/>
      <c r="GE254" s="7"/>
      <c r="GF254" s="7"/>
      <c r="GG254" s="7"/>
      <c r="GH254" s="7"/>
      <c r="GI254" s="7"/>
      <c r="GJ254" s="7"/>
      <c r="GK254" s="7"/>
      <c r="GL254" s="7"/>
      <c r="GM254" s="7"/>
      <c r="GN254" s="7"/>
      <c r="GO254" s="7"/>
      <c r="GP254" s="7"/>
      <c r="GQ254" s="7"/>
      <c r="GR254" s="7"/>
      <c r="GS254" s="7"/>
      <c r="GT254" s="7"/>
      <c r="GU254" s="7"/>
      <c r="GV254" s="7"/>
      <c r="GW254" s="7"/>
      <c r="GX254" s="7"/>
      <c r="GY254" s="7"/>
      <c r="GZ254" s="7"/>
      <c r="HA254" s="7"/>
      <c r="HB254" s="7"/>
      <c r="HC254" s="7"/>
      <c r="HD254" s="7"/>
      <c r="HE254" s="7"/>
      <c r="HF254" s="7"/>
      <c r="HG254" s="7"/>
      <c r="HH254" s="7"/>
      <c r="HI254" s="7"/>
      <c r="HJ254" s="7"/>
      <c r="HK254" s="7"/>
      <c r="HL254" s="7"/>
      <c r="HM254" s="7"/>
      <c r="HN254" s="7"/>
      <c r="HO254" s="7"/>
      <c r="HP254" s="7"/>
      <c r="HQ254" s="7"/>
      <c r="HR254" s="7"/>
      <c r="HS254" s="7"/>
      <c r="HT254" s="7"/>
      <c r="HU254" s="7"/>
      <c r="HV254" s="7"/>
      <c r="HW254" s="7"/>
      <c r="HX254" s="7"/>
      <c r="HY254" s="7"/>
      <c r="HZ254" s="7"/>
      <c r="IA254" s="7"/>
      <c r="IB254" s="7"/>
      <c r="IC254" s="7"/>
      <c r="ID254" s="7"/>
      <c r="IE254" s="7"/>
      <c r="IF254" s="7"/>
      <c r="IG254" s="7"/>
      <c r="IH254" s="7"/>
      <c r="II254" s="7"/>
      <c r="IJ254" s="7"/>
      <c r="IK254" s="7"/>
      <c r="IL254" s="7"/>
      <c r="IM254" s="7"/>
      <c r="IN254" s="7"/>
      <c r="IO254" s="7"/>
    </row>
    <row r="255" spans="1:249" ht="31.5">
      <c r="A255" s="31" t="s">
        <v>231</v>
      </c>
      <c r="B255" s="30">
        <f>E255+H255+K255+N255+Q255+T255+W255+Z255</f>
        <v>106198</v>
      </c>
      <c r="C255" s="30">
        <f t="shared" si="30"/>
        <v>106198</v>
      </c>
      <c r="D255" s="30">
        <f t="shared" si="30"/>
        <v>0</v>
      </c>
      <c r="E255" s="30">
        <v>0</v>
      </c>
      <c r="F255" s="30">
        <v>0</v>
      </c>
      <c r="G255" s="30">
        <f t="shared" si="31"/>
        <v>0</v>
      </c>
      <c r="H255" s="30">
        <v>0</v>
      </c>
      <c r="I255" s="30">
        <v>0</v>
      </c>
      <c r="J255" s="30">
        <f t="shared" si="38"/>
        <v>0</v>
      </c>
      <c r="K255" s="30">
        <f>35500+7505+70000-6807</f>
        <v>106198</v>
      </c>
      <c r="L255" s="30">
        <f>35500+7505+70000-6807</f>
        <v>106198</v>
      </c>
      <c r="M255" s="30">
        <f t="shared" si="39"/>
        <v>0</v>
      </c>
      <c r="N255" s="30">
        <v>0</v>
      </c>
      <c r="O255" s="30">
        <v>0</v>
      </c>
      <c r="P255" s="30">
        <f t="shared" si="40"/>
        <v>0</v>
      </c>
      <c r="Q255" s="30">
        <v>0</v>
      </c>
      <c r="R255" s="30">
        <v>0</v>
      </c>
      <c r="S255" s="30">
        <f t="shared" si="41"/>
        <v>0</v>
      </c>
      <c r="T255" s="30">
        <v>0</v>
      </c>
      <c r="U255" s="30">
        <v>0</v>
      </c>
      <c r="V255" s="30">
        <f t="shared" si="42"/>
        <v>0</v>
      </c>
      <c r="W255" s="30">
        <v>0</v>
      </c>
      <c r="X255" s="30">
        <v>0</v>
      </c>
      <c r="Y255" s="30">
        <f t="shared" si="43"/>
        <v>0</v>
      </c>
      <c r="Z255" s="30">
        <f>21000-21000</f>
        <v>0</v>
      </c>
      <c r="AA255" s="30">
        <f>21000-21000</f>
        <v>0</v>
      </c>
      <c r="AB255" s="30">
        <f t="shared" si="44"/>
        <v>0</v>
      </c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  <c r="CS255" s="7"/>
      <c r="CT255" s="7"/>
      <c r="CU255" s="7"/>
      <c r="CV255" s="7"/>
      <c r="CW255" s="7"/>
      <c r="CX255" s="7"/>
      <c r="CY255" s="7"/>
      <c r="CZ255" s="7"/>
      <c r="DA255" s="7"/>
      <c r="DB255" s="7"/>
      <c r="DC255" s="7"/>
      <c r="DD255" s="7"/>
      <c r="DE255" s="7"/>
      <c r="DF255" s="7"/>
      <c r="DG255" s="7"/>
      <c r="DH255" s="7"/>
      <c r="DI255" s="7"/>
      <c r="DJ255" s="7"/>
      <c r="DK255" s="7"/>
      <c r="DL255" s="7"/>
      <c r="DM255" s="7"/>
      <c r="DN255" s="7"/>
      <c r="DO255" s="7"/>
      <c r="DP255" s="7"/>
      <c r="DQ255" s="7"/>
      <c r="DR255" s="7"/>
      <c r="DS255" s="7"/>
      <c r="DT255" s="7"/>
      <c r="DU255" s="7"/>
      <c r="DV255" s="7"/>
      <c r="DW255" s="7"/>
      <c r="DX255" s="7"/>
      <c r="DY255" s="7"/>
      <c r="DZ255" s="7"/>
      <c r="EA255" s="7"/>
      <c r="EB255" s="7"/>
      <c r="EC255" s="7"/>
      <c r="ED255" s="7"/>
      <c r="EE255" s="7"/>
      <c r="EF255" s="7"/>
      <c r="EG255" s="7"/>
      <c r="EH255" s="7"/>
      <c r="EI255" s="7"/>
      <c r="EJ255" s="7"/>
      <c r="EK255" s="7"/>
      <c r="EL255" s="7"/>
      <c r="EM255" s="7"/>
      <c r="EN255" s="7"/>
      <c r="EO255" s="7"/>
      <c r="EP255" s="7"/>
      <c r="EQ255" s="7"/>
      <c r="ER255" s="7"/>
      <c r="ES255" s="7"/>
      <c r="ET255" s="7"/>
      <c r="EU255" s="7"/>
      <c r="EV255" s="7"/>
      <c r="EW255" s="7"/>
      <c r="EX255" s="7"/>
      <c r="EY255" s="7"/>
      <c r="EZ255" s="7"/>
      <c r="FA255" s="7"/>
      <c r="FB255" s="7"/>
      <c r="FC255" s="7"/>
      <c r="FD255" s="7"/>
      <c r="FE255" s="7"/>
      <c r="FF255" s="7"/>
      <c r="FG255" s="7"/>
      <c r="FH255" s="7"/>
      <c r="FI255" s="7"/>
      <c r="FJ255" s="7"/>
      <c r="FK255" s="7"/>
      <c r="FL255" s="7"/>
      <c r="FM255" s="7"/>
      <c r="FN255" s="7"/>
      <c r="FO255" s="7"/>
      <c r="FP255" s="7"/>
      <c r="FQ255" s="7"/>
      <c r="FR255" s="7"/>
      <c r="FS255" s="7"/>
      <c r="FT255" s="7"/>
      <c r="FU255" s="7"/>
      <c r="FV255" s="7"/>
      <c r="FW255" s="7"/>
      <c r="FX255" s="7"/>
      <c r="FY255" s="7"/>
      <c r="FZ255" s="7"/>
      <c r="GA255" s="7"/>
      <c r="GB255" s="7"/>
      <c r="GC255" s="7"/>
      <c r="GD255" s="7"/>
      <c r="GE255" s="7"/>
      <c r="GF255" s="7"/>
      <c r="GG255" s="7"/>
      <c r="GH255" s="7"/>
      <c r="GI255" s="7"/>
      <c r="GJ255" s="7"/>
      <c r="GK255" s="7"/>
      <c r="GL255" s="7"/>
      <c r="GM255" s="7"/>
      <c r="GN255" s="7"/>
      <c r="GO255" s="7"/>
      <c r="GP255" s="7"/>
      <c r="GQ255" s="7"/>
      <c r="GR255" s="7"/>
      <c r="GS255" s="7"/>
      <c r="GT255" s="7"/>
      <c r="GU255" s="7"/>
      <c r="GV255" s="7"/>
      <c r="GW255" s="7"/>
      <c r="GX255" s="7"/>
      <c r="GY255" s="7"/>
      <c r="GZ255" s="7"/>
      <c r="HA255" s="7"/>
      <c r="HB255" s="7"/>
      <c r="HC255" s="7"/>
      <c r="HD255" s="7"/>
      <c r="HE255" s="7"/>
      <c r="HF255" s="7"/>
      <c r="HG255" s="7"/>
      <c r="HH255" s="7"/>
      <c r="HI255" s="7"/>
      <c r="HJ255" s="7"/>
      <c r="HK255" s="7"/>
      <c r="HL255" s="7"/>
      <c r="HM255" s="7"/>
      <c r="HN255" s="7"/>
      <c r="HO255" s="7"/>
      <c r="HP255" s="7"/>
      <c r="HQ255" s="7"/>
      <c r="HR255" s="7"/>
      <c r="HS255" s="7"/>
      <c r="HT255" s="7"/>
      <c r="HU255" s="7"/>
      <c r="HV255" s="7"/>
      <c r="HW255" s="7"/>
      <c r="HX255" s="7"/>
      <c r="HY255" s="7"/>
      <c r="HZ255" s="7"/>
      <c r="IA255" s="7"/>
      <c r="IB255" s="7"/>
      <c r="IC255" s="7"/>
      <c r="ID255" s="7"/>
      <c r="IE255" s="7"/>
      <c r="IF255" s="7"/>
      <c r="IG255" s="7"/>
      <c r="IH255" s="7"/>
      <c r="II255" s="7"/>
      <c r="IJ255" s="7"/>
      <c r="IK255" s="7"/>
      <c r="IL255" s="7"/>
      <c r="IM255" s="7"/>
      <c r="IN255" s="7"/>
      <c r="IO255" s="7"/>
    </row>
    <row r="256" spans="1:249" ht="31.5">
      <c r="A256" s="32" t="s">
        <v>232</v>
      </c>
      <c r="B256" s="30">
        <f t="shared" si="30"/>
        <v>275627</v>
      </c>
      <c r="C256" s="30">
        <f t="shared" si="30"/>
        <v>275627</v>
      </c>
      <c r="D256" s="30">
        <f t="shared" si="30"/>
        <v>0</v>
      </c>
      <c r="E256" s="30"/>
      <c r="F256" s="30"/>
      <c r="G256" s="30">
        <f t="shared" si="31"/>
        <v>0</v>
      </c>
      <c r="H256" s="30">
        <v>0</v>
      </c>
      <c r="I256" s="30">
        <v>0</v>
      </c>
      <c r="J256" s="30">
        <f t="shared" si="38"/>
        <v>0</v>
      </c>
      <c r="K256" s="30">
        <v>0</v>
      </c>
      <c r="L256" s="30">
        <v>0</v>
      </c>
      <c r="M256" s="30">
        <f t="shared" si="39"/>
        <v>0</v>
      </c>
      <c r="N256" s="30">
        <v>0</v>
      </c>
      <c r="O256" s="30">
        <v>0</v>
      </c>
      <c r="P256" s="30">
        <f t="shared" si="40"/>
        <v>0</v>
      </c>
      <c r="Q256" s="30">
        <v>0</v>
      </c>
      <c r="R256" s="30">
        <v>0</v>
      </c>
      <c r="S256" s="30">
        <f t="shared" si="41"/>
        <v>0</v>
      </c>
      <c r="T256" s="30">
        <v>275627</v>
      </c>
      <c r="U256" s="30">
        <v>275627</v>
      </c>
      <c r="V256" s="30">
        <f t="shared" si="42"/>
        <v>0</v>
      </c>
      <c r="W256" s="30">
        <v>0</v>
      </c>
      <c r="X256" s="30">
        <v>0</v>
      </c>
      <c r="Y256" s="30">
        <f t="shared" si="43"/>
        <v>0</v>
      </c>
      <c r="Z256" s="30">
        <f>275627-275627</f>
        <v>0</v>
      </c>
      <c r="AA256" s="30">
        <f>275627-275627</f>
        <v>0</v>
      </c>
      <c r="AB256" s="30">
        <f t="shared" si="44"/>
        <v>0</v>
      </c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  <c r="CS256" s="7"/>
      <c r="CT256" s="7"/>
      <c r="CU256" s="7"/>
      <c r="CV256" s="7"/>
      <c r="CW256" s="7"/>
      <c r="CX256" s="7"/>
      <c r="CY256" s="7"/>
      <c r="CZ256" s="7"/>
      <c r="DA256" s="7"/>
      <c r="DB256" s="7"/>
      <c r="DC256" s="7"/>
      <c r="DD256" s="7"/>
      <c r="DE256" s="7"/>
      <c r="DF256" s="7"/>
      <c r="DG256" s="7"/>
      <c r="DH256" s="7"/>
      <c r="DI256" s="7"/>
      <c r="DJ256" s="7"/>
      <c r="DK256" s="7"/>
      <c r="DL256" s="7"/>
      <c r="DM256" s="7"/>
      <c r="DN256" s="7"/>
      <c r="DO256" s="7"/>
      <c r="DP256" s="7"/>
      <c r="DQ256" s="7"/>
      <c r="DR256" s="7"/>
      <c r="DS256" s="7"/>
      <c r="DT256" s="7"/>
      <c r="DU256" s="7"/>
      <c r="DV256" s="7"/>
      <c r="DW256" s="7"/>
      <c r="DX256" s="7"/>
      <c r="DY256" s="7"/>
      <c r="DZ256" s="7"/>
      <c r="EA256" s="7"/>
      <c r="EB256" s="7"/>
      <c r="EC256" s="7"/>
      <c r="ED256" s="7"/>
      <c r="EE256" s="7"/>
      <c r="EF256" s="7"/>
      <c r="EG256" s="7"/>
      <c r="EH256" s="7"/>
      <c r="EI256" s="7"/>
      <c r="EJ256" s="7"/>
      <c r="EK256" s="7"/>
      <c r="EL256" s="7"/>
      <c r="EM256" s="7"/>
      <c r="EN256" s="7"/>
      <c r="EO256" s="7"/>
      <c r="EP256" s="7"/>
      <c r="EQ256" s="7"/>
      <c r="ER256" s="7"/>
      <c r="ES256" s="7"/>
      <c r="ET256" s="7"/>
      <c r="EU256" s="7"/>
      <c r="EV256" s="7"/>
      <c r="EW256" s="7"/>
      <c r="EX256" s="7"/>
      <c r="EY256" s="7"/>
      <c r="EZ256" s="7"/>
      <c r="FA256" s="7"/>
      <c r="FB256" s="7"/>
      <c r="FC256" s="7"/>
      <c r="FD256" s="7"/>
      <c r="FE256" s="7"/>
      <c r="FF256" s="7"/>
      <c r="FG256" s="7"/>
      <c r="FH256" s="7"/>
      <c r="FI256" s="7"/>
      <c r="FJ256" s="7"/>
      <c r="FK256" s="7"/>
      <c r="FL256" s="7"/>
      <c r="FM256" s="7"/>
      <c r="FN256" s="7"/>
      <c r="FO256" s="7"/>
      <c r="FP256" s="7"/>
      <c r="FQ256" s="7"/>
      <c r="FR256" s="7"/>
      <c r="FS256" s="7"/>
      <c r="FT256" s="7"/>
      <c r="FU256" s="7"/>
      <c r="FV256" s="7"/>
      <c r="FW256" s="7"/>
      <c r="FX256" s="7"/>
      <c r="FY256" s="7"/>
      <c r="FZ256" s="7"/>
      <c r="GA256" s="7"/>
      <c r="GB256" s="7"/>
      <c r="GC256" s="7"/>
      <c r="GD256" s="7"/>
      <c r="GE256" s="7"/>
      <c r="GF256" s="7"/>
      <c r="GG256" s="7"/>
      <c r="GH256" s="7"/>
      <c r="GI256" s="7"/>
      <c r="GJ256" s="7"/>
      <c r="GK256" s="7"/>
      <c r="GL256" s="7"/>
      <c r="GM256" s="7"/>
      <c r="GN256" s="7"/>
      <c r="GO256" s="7"/>
      <c r="GP256" s="7"/>
      <c r="GQ256" s="7"/>
      <c r="GR256" s="7"/>
      <c r="GS256" s="7"/>
      <c r="GT256" s="7"/>
      <c r="GU256" s="7"/>
      <c r="GV256" s="7"/>
      <c r="GW256" s="7"/>
      <c r="GX256" s="7"/>
      <c r="GY256" s="7"/>
      <c r="GZ256" s="7"/>
      <c r="HA256" s="7"/>
      <c r="HB256" s="7"/>
      <c r="HC256" s="7"/>
      <c r="HD256" s="7"/>
      <c r="HE256" s="7"/>
      <c r="HF256" s="7"/>
      <c r="HG256" s="7"/>
      <c r="HH256" s="7"/>
      <c r="HI256" s="7"/>
      <c r="HJ256" s="7"/>
      <c r="HK256" s="7"/>
      <c r="HL256" s="7"/>
      <c r="HM256" s="7"/>
      <c r="HN256" s="7"/>
      <c r="HO256" s="7"/>
      <c r="HP256" s="7"/>
      <c r="HQ256" s="7"/>
      <c r="HR256" s="7"/>
      <c r="HS256" s="7"/>
      <c r="HT256" s="7"/>
      <c r="HU256" s="7"/>
      <c r="HV256" s="7"/>
      <c r="HW256" s="7"/>
      <c r="HX256" s="7"/>
      <c r="HY256" s="7"/>
      <c r="HZ256" s="7"/>
      <c r="IA256" s="7"/>
      <c r="IB256" s="7"/>
      <c r="IC256" s="7"/>
      <c r="ID256" s="7"/>
      <c r="IE256" s="7"/>
      <c r="IF256" s="7"/>
      <c r="IG256" s="7"/>
      <c r="IH256" s="7"/>
      <c r="II256" s="7"/>
      <c r="IJ256" s="7"/>
      <c r="IK256" s="7"/>
      <c r="IL256" s="7"/>
      <c r="IM256" s="7"/>
      <c r="IN256" s="7"/>
      <c r="IO256" s="7"/>
    </row>
    <row r="257" spans="1:249" ht="31.5">
      <c r="A257" s="32" t="s">
        <v>233</v>
      </c>
      <c r="B257" s="30">
        <f t="shared" si="30"/>
        <v>77227</v>
      </c>
      <c r="C257" s="30">
        <f t="shared" si="30"/>
        <v>77227</v>
      </c>
      <c r="D257" s="30">
        <f t="shared" si="30"/>
        <v>0</v>
      </c>
      <c r="E257" s="30"/>
      <c r="F257" s="30"/>
      <c r="G257" s="30">
        <f t="shared" si="31"/>
        <v>0</v>
      </c>
      <c r="H257" s="30">
        <v>0</v>
      </c>
      <c r="I257" s="30">
        <v>0</v>
      </c>
      <c r="J257" s="30">
        <f t="shared" si="38"/>
        <v>0</v>
      </c>
      <c r="K257" s="30">
        <v>0</v>
      </c>
      <c r="L257" s="30">
        <v>0</v>
      </c>
      <c r="M257" s="30">
        <f t="shared" si="39"/>
        <v>0</v>
      </c>
      <c r="N257" s="30">
        <v>0</v>
      </c>
      <c r="O257" s="30">
        <v>0</v>
      </c>
      <c r="P257" s="30">
        <f t="shared" si="40"/>
        <v>0</v>
      </c>
      <c r="Q257" s="30">
        <v>0</v>
      </c>
      <c r="R257" s="30">
        <v>0</v>
      </c>
      <c r="S257" s="30">
        <f t="shared" si="41"/>
        <v>0</v>
      </c>
      <c r="T257" s="30">
        <v>77227</v>
      </c>
      <c r="U257" s="30">
        <v>77227</v>
      </c>
      <c r="V257" s="30">
        <f t="shared" si="42"/>
        <v>0</v>
      </c>
      <c r="W257" s="30">
        <v>0</v>
      </c>
      <c r="X257" s="30">
        <v>0</v>
      </c>
      <c r="Y257" s="30">
        <f t="shared" si="43"/>
        <v>0</v>
      </c>
      <c r="Z257" s="30">
        <f t="shared" ref="Z257:AA260" si="45">75615-75615</f>
        <v>0</v>
      </c>
      <c r="AA257" s="30">
        <f t="shared" si="45"/>
        <v>0</v>
      </c>
      <c r="AB257" s="30">
        <f t="shared" si="44"/>
        <v>0</v>
      </c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  <c r="CS257" s="7"/>
      <c r="CT257" s="7"/>
      <c r="CU257" s="7"/>
      <c r="CV257" s="7"/>
      <c r="CW257" s="7"/>
      <c r="CX257" s="7"/>
      <c r="CY257" s="7"/>
      <c r="CZ257" s="7"/>
      <c r="DA257" s="7"/>
      <c r="DB257" s="7"/>
      <c r="DC257" s="7"/>
      <c r="DD257" s="7"/>
      <c r="DE257" s="7"/>
      <c r="DF257" s="7"/>
      <c r="DG257" s="7"/>
      <c r="DH257" s="7"/>
      <c r="DI257" s="7"/>
      <c r="DJ257" s="7"/>
      <c r="DK257" s="7"/>
      <c r="DL257" s="7"/>
      <c r="DM257" s="7"/>
      <c r="DN257" s="7"/>
      <c r="DO257" s="7"/>
      <c r="DP257" s="7"/>
      <c r="DQ257" s="7"/>
      <c r="DR257" s="7"/>
      <c r="DS257" s="7"/>
      <c r="DT257" s="7"/>
      <c r="DU257" s="7"/>
      <c r="DV257" s="7"/>
      <c r="DW257" s="7"/>
      <c r="DX257" s="7"/>
      <c r="DY257" s="7"/>
      <c r="DZ257" s="7"/>
      <c r="EA257" s="7"/>
      <c r="EB257" s="7"/>
      <c r="EC257" s="7"/>
      <c r="ED257" s="7"/>
      <c r="EE257" s="7"/>
      <c r="EF257" s="7"/>
      <c r="EG257" s="7"/>
      <c r="EH257" s="7"/>
      <c r="EI257" s="7"/>
      <c r="EJ257" s="7"/>
      <c r="EK257" s="7"/>
      <c r="EL257" s="7"/>
      <c r="EM257" s="7"/>
      <c r="EN257" s="7"/>
      <c r="EO257" s="7"/>
      <c r="EP257" s="7"/>
      <c r="EQ257" s="7"/>
      <c r="ER257" s="7"/>
      <c r="ES257" s="7"/>
      <c r="ET257" s="7"/>
      <c r="EU257" s="7"/>
      <c r="EV257" s="7"/>
      <c r="EW257" s="7"/>
      <c r="EX257" s="7"/>
      <c r="EY257" s="7"/>
      <c r="EZ257" s="7"/>
      <c r="FA257" s="7"/>
      <c r="FB257" s="7"/>
      <c r="FC257" s="7"/>
      <c r="FD257" s="7"/>
      <c r="FE257" s="7"/>
      <c r="FF257" s="7"/>
      <c r="FG257" s="7"/>
      <c r="FH257" s="7"/>
      <c r="FI257" s="7"/>
      <c r="FJ257" s="7"/>
      <c r="FK257" s="7"/>
      <c r="FL257" s="7"/>
      <c r="FM257" s="7"/>
      <c r="FN257" s="7"/>
      <c r="FO257" s="7"/>
      <c r="FP257" s="7"/>
      <c r="FQ257" s="7"/>
      <c r="FR257" s="7"/>
      <c r="FS257" s="7"/>
      <c r="FT257" s="7"/>
      <c r="FU257" s="7"/>
      <c r="FV257" s="7"/>
      <c r="FW257" s="7"/>
      <c r="FX257" s="7"/>
      <c r="FY257" s="7"/>
      <c r="FZ257" s="7"/>
      <c r="GA257" s="7"/>
      <c r="GB257" s="7"/>
      <c r="GC257" s="7"/>
      <c r="GD257" s="7"/>
      <c r="GE257" s="7"/>
      <c r="GF257" s="7"/>
      <c r="GG257" s="7"/>
      <c r="GH257" s="7"/>
      <c r="GI257" s="7"/>
      <c r="GJ257" s="7"/>
      <c r="GK257" s="7"/>
      <c r="GL257" s="7"/>
      <c r="GM257" s="7"/>
      <c r="GN257" s="7"/>
      <c r="GO257" s="7"/>
      <c r="GP257" s="7"/>
      <c r="GQ257" s="7"/>
      <c r="GR257" s="7"/>
      <c r="GS257" s="7"/>
      <c r="GT257" s="7"/>
      <c r="GU257" s="7"/>
      <c r="GV257" s="7"/>
      <c r="GW257" s="7"/>
      <c r="GX257" s="7"/>
      <c r="GY257" s="7"/>
      <c r="GZ257" s="7"/>
      <c r="HA257" s="7"/>
      <c r="HB257" s="7"/>
      <c r="HC257" s="7"/>
      <c r="HD257" s="7"/>
      <c r="HE257" s="7"/>
      <c r="HF257" s="7"/>
      <c r="HG257" s="7"/>
      <c r="HH257" s="7"/>
      <c r="HI257" s="7"/>
      <c r="HJ257" s="7"/>
      <c r="HK257" s="7"/>
      <c r="HL257" s="7"/>
      <c r="HM257" s="7"/>
      <c r="HN257" s="7"/>
      <c r="HO257" s="7"/>
      <c r="HP257" s="7"/>
      <c r="HQ257" s="7"/>
      <c r="HR257" s="7"/>
      <c r="HS257" s="7"/>
      <c r="HT257" s="7"/>
      <c r="HU257" s="7"/>
      <c r="HV257" s="7"/>
      <c r="HW257" s="7"/>
      <c r="HX257" s="7"/>
      <c r="HY257" s="7"/>
      <c r="HZ257" s="7"/>
      <c r="IA257" s="7"/>
      <c r="IB257" s="7"/>
      <c r="IC257" s="7"/>
      <c r="ID257" s="7"/>
      <c r="IE257" s="7"/>
      <c r="IF257" s="7"/>
      <c r="IG257" s="7"/>
      <c r="IH257" s="7"/>
      <c r="II257" s="7"/>
      <c r="IJ257" s="7"/>
      <c r="IK257" s="7"/>
      <c r="IL257" s="7"/>
      <c r="IM257" s="7"/>
      <c r="IN257" s="7"/>
      <c r="IO257" s="7"/>
    </row>
    <row r="258" spans="1:249" ht="31.5">
      <c r="A258" s="32" t="s">
        <v>234</v>
      </c>
      <c r="B258" s="30">
        <f t="shared" si="30"/>
        <v>49824</v>
      </c>
      <c r="C258" s="30">
        <f t="shared" si="30"/>
        <v>49824</v>
      </c>
      <c r="D258" s="30">
        <f t="shared" si="30"/>
        <v>0</v>
      </c>
      <c r="E258" s="30"/>
      <c r="F258" s="30"/>
      <c r="G258" s="30">
        <f t="shared" si="31"/>
        <v>0</v>
      </c>
      <c r="H258" s="30">
        <v>0</v>
      </c>
      <c r="I258" s="30">
        <v>0</v>
      </c>
      <c r="J258" s="30">
        <f t="shared" si="38"/>
        <v>0</v>
      </c>
      <c r="K258" s="30">
        <v>0</v>
      </c>
      <c r="L258" s="30">
        <v>0</v>
      </c>
      <c r="M258" s="30">
        <f t="shared" si="39"/>
        <v>0</v>
      </c>
      <c r="N258" s="30">
        <v>0</v>
      </c>
      <c r="O258" s="30">
        <v>0</v>
      </c>
      <c r="P258" s="30">
        <f t="shared" si="40"/>
        <v>0</v>
      </c>
      <c r="Q258" s="30">
        <v>0</v>
      </c>
      <c r="R258" s="30">
        <v>0</v>
      </c>
      <c r="S258" s="30">
        <f t="shared" si="41"/>
        <v>0</v>
      </c>
      <c r="T258" s="30">
        <v>49824</v>
      </c>
      <c r="U258" s="30">
        <v>49824</v>
      </c>
      <c r="V258" s="30">
        <f t="shared" si="42"/>
        <v>0</v>
      </c>
      <c r="W258" s="30">
        <v>0</v>
      </c>
      <c r="X258" s="30">
        <v>0</v>
      </c>
      <c r="Y258" s="30">
        <f t="shared" si="43"/>
        <v>0</v>
      </c>
      <c r="Z258" s="30">
        <f t="shared" si="45"/>
        <v>0</v>
      </c>
      <c r="AA258" s="30">
        <f t="shared" si="45"/>
        <v>0</v>
      </c>
      <c r="AB258" s="30">
        <f t="shared" si="44"/>
        <v>0</v>
      </c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  <c r="CS258" s="7"/>
      <c r="CT258" s="7"/>
      <c r="CU258" s="7"/>
      <c r="CV258" s="7"/>
      <c r="CW258" s="7"/>
      <c r="CX258" s="7"/>
      <c r="CY258" s="7"/>
      <c r="CZ258" s="7"/>
      <c r="DA258" s="7"/>
      <c r="DB258" s="7"/>
      <c r="DC258" s="7"/>
      <c r="DD258" s="7"/>
      <c r="DE258" s="7"/>
      <c r="DF258" s="7"/>
      <c r="DG258" s="7"/>
      <c r="DH258" s="7"/>
      <c r="DI258" s="7"/>
      <c r="DJ258" s="7"/>
      <c r="DK258" s="7"/>
      <c r="DL258" s="7"/>
      <c r="DM258" s="7"/>
      <c r="DN258" s="7"/>
      <c r="DO258" s="7"/>
      <c r="DP258" s="7"/>
      <c r="DQ258" s="7"/>
      <c r="DR258" s="7"/>
      <c r="DS258" s="7"/>
      <c r="DT258" s="7"/>
      <c r="DU258" s="7"/>
      <c r="DV258" s="7"/>
      <c r="DW258" s="7"/>
      <c r="DX258" s="7"/>
      <c r="DY258" s="7"/>
      <c r="DZ258" s="7"/>
      <c r="EA258" s="7"/>
      <c r="EB258" s="7"/>
      <c r="EC258" s="7"/>
      <c r="ED258" s="7"/>
      <c r="EE258" s="7"/>
      <c r="EF258" s="7"/>
      <c r="EG258" s="7"/>
      <c r="EH258" s="7"/>
      <c r="EI258" s="7"/>
      <c r="EJ258" s="7"/>
      <c r="EK258" s="7"/>
      <c r="EL258" s="7"/>
      <c r="EM258" s="7"/>
      <c r="EN258" s="7"/>
      <c r="EO258" s="7"/>
      <c r="EP258" s="7"/>
      <c r="EQ258" s="7"/>
      <c r="ER258" s="7"/>
      <c r="ES258" s="7"/>
      <c r="ET258" s="7"/>
      <c r="EU258" s="7"/>
      <c r="EV258" s="7"/>
      <c r="EW258" s="7"/>
      <c r="EX258" s="7"/>
      <c r="EY258" s="7"/>
      <c r="EZ258" s="7"/>
      <c r="FA258" s="7"/>
      <c r="FB258" s="7"/>
      <c r="FC258" s="7"/>
      <c r="FD258" s="7"/>
      <c r="FE258" s="7"/>
      <c r="FF258" s="7"/>
      <c r="FG258" s="7"/>
      <c r="FH258" s="7"/>
      <c r="FI258" s="7"/>
      <c r="FJ258" s="7"/>
      <c r="FK258" s="7"/>
      <c r="FL258" s="7"/>
      <c r="FM258" s="7"/>
      <c r="FN258" s="7"/>
      <c r="FO258" s="7"/>
      <c r="FP258" s="7"/>
      <c r="FQ258" s="7"/>
      <c r="FR258" s="7"/>
      <c r="FS258" s="7"/>
      <c r="FT258" s="7"/>
      <c r="FU258" s="7"/>
      <c r="FV258" s="7"/>
      <c r="FW258" s="7"/>
      <c r="FX258" s="7"/>
      <c r="FY258" s="7"/>
      <c r="FZ258" s="7"/>
      <c r="GA258" s="7"/>
      <c r="GB258" s="7"/>
      <c r="GC258" s="7"/>
      <c r="GD258" s="7"/>
      <c r="GE258" s="7"/>
      <c r="GF258" s="7"/>
      <c r="GG258" s="7"/>
      <c r="GH258" s="7"/>
      <c r="GI258" s="7"/>
      <c r="GJ258" s="7"/>
      <c r="GK258" s="7"/>
      <c r="GL258" s="7"/>
      <c r="GM258" s="7"/>
      <c r="GN258" s="7"/>
      <c r="GO258" s="7"/>
      <c r="GP258" s="7"/>
      <c r="GQ258" s="7"/>
      <c r="GR258" s="7"/>
      <c r="GS258" s="7"/>
      <c r="GT258" s="7"/>
      <c r="GU258" s="7"/>
      <c r="GV258" s="7"/>
      <c r="GW258" s="7"/>
      <c r="GX258" s="7"/>
      <c r="GY258" s="7"/>
      <c r="GZ258" s="7"/>
      <c r="HA258" s="7"/>
      <c r="HB258" s="7"/>
      <c r="HC258" s="7"/>
      <c r="HD258" s="7"/>
      <c r="HE258" s="7"/>
      <c r="HF258" s="7"/>
      <c r="HG258" s="7"/>
      <c r="HH258" s="7"/>
      <c r="HI258" s="7"/>
      <c r="HJ258" s="7"/>
      <c r="HK258" s="7"/>
      <c r="HL258" s="7"/>
      <c r="HM258" s="7"/>
      <c r="HN258" s="7"/>
      <c r="HO258" s="7"/>
      <c r="HP258" s="7"/>
      <c r="HQ258" s="7"/>
      <c r="HR258" s="7"/>
      <c r="HS258" s="7"/>
      <c r="HT258" s="7"/>
      <c r="HU258" s="7"/>
      <c r="HV258" s="7"/>
      <c r="HW258" s="7"/>
      <c r="HX258" s="7"/>
      <c r="HY258" s="7"/>
      <c r="HZ258" s="7"/>
      <c r="IA258" s="7"/>
      <c r="IB258" s="7"/>
      <c r="IC258" s="7"/>
      <c r="ID258" s="7"/>
      <c r="IE258" s="7"/>
      <c r="IF258" s="7"/>
      <c r="IG258" s="7"/>
      <c r="IH258" s="7"/>
      <c r="II258" s="7"/>
      <c r="IJ258" s="7"/>
      <c r="IK258" s="7"/>
      <c r="IL258" s="7"/>
      <c r="IM258" s="7"/>
      <c r="IN258" s="7"/>
      <c r="IO258" s="7"/>
    </row>
    <row r="259" spans="1:249" ht="31.5">
      <c r="A259" s="32" t="s">
        <v>235</v>
      </c>
      <c r="B259" s="30">
        <f t="shared" si="30"/>
        <v>46087</v>
      </c>
      <c r="C259" s="30">
        <f t="shared" si="30"/>
        <v>46087</v>
      </c>
      <c r="D259" s="30">
        <f t="shared" si="30"/>
        <v>0</v>
      </c>
      <c r="E259" s="30"/>
      <c r="F259" s="30"/>
      <c r="G259" s="30">
        <f t="shared" si="31"/>
        <v>0</v>
      </c>
      <c r="H259" s="30">
        <v>0</v>
      </c>
      <c r="I259" s="30">
        <v>0</v>
      </c>
      <c r="J259" s="30">
        <f t="shared" si="38"/>
        <v>0</v>
      </c>
      <c r="K259" s="30">
        <v>0</v>
      </c>
      <c r="L259" s="30">
        <v>0</v>
      </c>
      <c r="M259" s="30">
        <f t="shared" si="39"/>
        <v>0</v>
      </c>
      <c r="N259" s="30">
        <v>0</v>
      </c>
      <c r="O259" s="30">
        <v>0</v>
      </c>
      <c r="P259" s="30">
        <f t="shared" si="40"/>
        <v>0</v>
      </c>
      <c r="Q259" s="30">
        <v>0</v>
      </c>
      <c r="R259" s="30">
        <v>0</v>
      </c>
      <c r="S259" s="30">
        <f t="shared" si="41"/>
        <v>0</v>
      </c>
      <c r="T259" s="30">
        <v>46087</v>
      </c>
      <c r="U259" s="30">
        <v>46087</v>
      </c>
      <c r="V259" s="30">
        <f t="shared" si="42"/>
        <v>0</v>
      </c>
      <c r="W259" s="30">
        <v>0</v>
      </c>
      <c r="X259" s="30">
        <v>0</v>
      </c>
      <c r="Y259" s="30">
        <f t="shared" si="43"/>
        <v>0</v>
      </c>
      <c r="Z259" s="30">
        <f t="shared" si="45"/>
        <v>0</v>
      </c>
      <c r="AA259" s="30">
        <f t="shared" si="45"/>
        <v>0</v>
      </c>
      <c r="AB259" s="30">
        <f t="shared" si="44"/>
        <v>0</v>
      </c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  <c r="CS259" s="7"/>
      <c r="CT259" s="7"/>
      <c r="CU259" s="7"/>
      <c r="CV259" s="7"/>
      <c r="CW259" s="7"/>
      <c r="CX259" s="7"/>
      <c r="CY259" s="7"/>
      <c r="CZ259" s="7"/>
      <c r="DA259" s="7"/>
      <c r="DB259" s="7"/>
      <c r="DC259" s="7"/>
      <c r="DD259" s="7"/>
      <c r="DE259" s="7"/>
      <c r="DF259" s="7"/>
      <c r="DG259" s="7"/>
      <c r="DH259" s="7"/>
      <c r="DI259" s="7"/>
      <c r="DJ259" s="7"/>
      <c r="DK259" s="7"/>
      <c r="DL259" s="7"/>
      <c r="DM259" s="7"/>
      <c r="DN259" s="7"/>
      <c r="DO259" s="7"/>
      <c r="DP259" s="7"/>
      <c r="DQ259" s="7"/>
      <c r="DR259" s="7"/>
      <c r="DS259" s="7"/>
      <c r="DT259" s="7"/>
      <c r="DU259" s="7"/>
      <c r="DV259" s="7"/>
      <c r="DW259" s="7"/>
      <c r="DX259" s="7"/>
      <c r="DY259" s="7"/>
      <c r="DZ259" s="7"/>
      <c r="EA259" s="7"/>
      <c r="EB259" s="7"/>
      <c r="EC259" s="7"/>
      <c r="ED259" s="7"/>
      <c r="EE259" s="7"/>
      <c r="EF259" s="7"/>
      <c r="EG259" s="7"/>
      <c r="EH259" s="7"/>
      <c r="EI259" s="7"/>
      <c r="EJ259" s="7"/>
      <c r="EK259" s="7"/>
      <c r="EL259" s="7"/>
      <c r="EM259" s="7"/>
      <c r="EN259" s="7"/>
      <c r="EO259" s="7"/>
      <c r="EP259" s="7"/>
      <c r="EQ259" s="7"/>
      <c r="ER259" s="7"/>
      <c r="ES259" s="7"/>
      <c r="ET259" s="7"/>
      <c r="EU259" s="7"/>
      <c r="EV259" s="7"/>
      <c r="EW259" s="7"/>
      <c r="EX259" s="7"/>
      <c r="EY259" s="7"/>
      <c r="EZ259" s="7"/>
      <c r="FA259" s="7"/>
      <c r="FB259" s="7"/>
      <c r="FC259" s="7"/>
      <c r="FD259" s="7"/>
      <c r="FE259" s="7"/>
      <c r="FF259" s="7"/>
      <c r="FG259" s="7"/>
      <c r="FH259" s="7"/>
      <c r="FI259" s="7"/>
      <c r="FJ259" s="7"/>
      <c r="FK259" s="7"/>
      <c r="FL259" s="7"/>
      <c r="FM259" s="7"/>
      <c r="FN259" s="7"/>
      <c r="FO259" s="7"/>
      <c r="FP259" s="7"/>
      <c r="FQ259" s="7"/>
      <c r="FR259" s="7"/>
      <c r="FS259" s="7"/>
      <c r="FT259" s="7"/>
      <c r="FU259" s="7"/>
      <c r="FV259" s="7"/>
      <c r="FW259" s="7"/>
      <c r="FX259" s="7"/>
      <c r="FY259" s="7"/>
      <c r="FZ259" s="7"/>
      <c r="GA259" s="7"/>
      <c r="GB259" s="7"/>
      <c r="GC259" s="7"/>
      <c r="GD259" s="7"/>
      <c r="GE259" s="7"/>
      <c r="GF259" s="7"/>
      <c r="GG259" s="7"/>
      <c r="GH259" s="7"/>
      <c r="GI259" s="7"/>
      <c r="GJ259" s="7"/>
      <c r="GK259" s="7"/>
      <c r="GL259" s="7"/>
      <c r="GM259" s="7"/>
      <c r="GN259" s="7"/>
      <c r="GO259" s="7"/>
      <c r="GP259" s="7"/>
      <c r="GQ259" s="7"/>
      <c r="GR259" s="7"/>
      <c r="GS259" s="7"/>
      <c r="GT259" s="7"/>
      <c r="GU259" s="7"/>
      <c r="GV259" s="7"/>
      <c r="GW259" s="7"/>
      <c r="GX259" s="7"/>
      <c r="GY259" s="7"/>
      <c r="GZ259" s="7"/>
      <c r="HA259" s="7"/>
      <c r="HB259" s="7"/>
      <c r="HC259" s="7"/>
      <c r="HD259" s="7"/>
      <c r="HE259" s="7"/>
      <c r="HF259" s="7"/>
      <c r="HG259" s="7"/>
      <c r="HH259" s="7"/>
      <c r="HI259" s="7"/>
      <c r="HJ259" s="7"/>
      <c r="HK259" s="7"/>
      <c r="HL259" s="7"/>
      <c r="HM259" s="7"/>
      <c r="HN259" s="7"/>
      <c r="HO259" s="7"/>
      <c r="HP259" s="7"/>
      <c r="HQ259" s="7"/>
      <c r="HR259" s="7"/>
      <c r="HS259" s="7"/>
      <c r="HT259" s="7"/>
      <c r="HU259" s="7"/>
      <c r="HV259" s="7"/>
      <c r="HW259" s="7"/>
      <c r="HX259" s="7"/>
      <c r="HY259" s="7"/>
      <c r="HZ259" s="7"/>
      <c r="IA259" s="7"/>
      <c r="IB259" s="7"/>
      <c r="IC259" s="7"/>
      <c r="ID259" s="7"/>
      <c r="IE259" s="7"/>
      <c r="IF259" s="7"/>
      <c r="IG259" s="7"/>
      <c r="IH259" s="7"/>
      <c r="II259" s="7"/>
      <c r="IJ259" s="7"/>
      <c r="IK259" s="7"/>
      <c r="IL259" s="7"/>
      <c r="IM259" s="7"/>
      <c r="IN259" s="7"/>
      <c r="IO259" s="7"/>
    </row>
    <row r="260" spans="1:249" ht="31.5">
      <c r="A260" s="32" t="s">
        <v>236</v>
      </c>
      <c r="B260" s="30">
        <f t="shared" si="30"/>
        <v>83454</v>
      </c>
      <c r="C260" s="30">
        <f t="shared" si="30"/>
        <v>83454</v>
      </c>
      <c r="D260" s="30">
        <f t="shared" si="30"/>
        <v>0</v>
      </c>
      <c r="E260" s="30"/>
      <c r="F260" s="30"/>
      <c r="G260" s="30">
        <f t="shared" si="31"/>
        <v>0</v>
      </c>
      <c r="H260" s="30">
        <v>0</v>
      </c>
      <c r="I260" s="30">
        <v>0</v>
      </c>
      <c r="J260" s="30">
        <f t="shared" si="38"/>
        <v>0</v>
      </c>
      <c r="K260" s="30">
        <v>0</v>
      </c>
      <c r="L260" s="30">
        <v>0</v>
      </c>
      <c r="M260" s="30">
        <f t="shared" si="39"/>
        <v>0</v>
      </c>
      <c r="N260" s="30">
        <v>0</v>
      </c>
      <c r="O260" s="30">
        <v>0</v>
      </c>
      <c r="P260" s="30">
        <f t="shared" si="40"/>
        <v>0</v>
      </c>
      <c r="Q260" s="30">
        <v>0</v>
      </c>
      <c r="R260" s="30">
        <v>0</v>
      </c>
      <c r="S260" s="30">
        <f t="shared" si="41"/>
        <v>0</v>
      </c>
      <c r="T260" s="30">
        <v>83454</v>
      </c>
      <c r="U260" s="30">
        <v>83454</v>
      </c>
      <c r="V260" s="30">
        <f t="shared" si="42"/>
        <v>0</v>
      </c>
      <c r="W260" s="30">
        <v>0</v>
      </c>
      <c r="X260" s="30">
        <v>0</v>
      </c>
      <c r="Y260" s="30">
        <f t="shared" si="43"/>
        <v>0</v>
      </c>
      <c r="Z260" s="30">
        <f t="shared" si="45"/>
        <v>0</v>
      </c>
      <c r="AA260" s="30">
        <f t="shared" si="45"/>
        <v>0</v>
      </c>
      <c r="AB260" s="30">
        <f t="shared" si="44"/>
        <v>0</v>
      </c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  <c r="CC260" s="7"/>
      <c r="CD260" s="7"/>
      <c r="CE260" s="7"/>
      <c r="CF260" s="7"/>
      <c r="CG260" s="7"/>
      <c r="CH260" s="7"/>
      <c r="CI260" s="7"/>
      <c r="CJ260" s="7"/>
      <c r="CK260" s="7"/>
      <c r="CL260" s="7"/>
      <c r="CM260" s="7"/>
      <c r="CN260" s="7"/>
      <c r="CO260" s="7"/>
      <c r="CP260" s="7"/>
      <c r="CQ260" s="7"/>
      <c r="CR260" s="7"/>
      <c r="CS260" s="7"/>
      <c r="CT260" s="7"/>
      <c r="CU260" s="7"/>
      <c r="CV260" s="7"/>
      <c r="CW260" s="7"/>
      <c r="CX260" s="7"/>
      <c r="CY260" s="7"/>
      <c r="CZ260" s="7"/>
      <c r="DA260" s="7"/>
      <c r="DB260" s="7"/>
      <c r="DC260" s="7"/>
      <c r="DD260" s="7"/>
      <c r="DE260" s="7"/>
      <c r="DF260" s="7"/>
      <c r="DG260" s="7"/>
      <c r="DH260" s="7"/>
      <c r="DI260" s="7"/>
      <c r="DJ260" s="7"/>
      <c r="DK260" s="7"/>
      <c r="DL260" s="7"/>
      <c r="DM260" s="7"/>
      <c r="DN260" s="7"/>
      <c r="DO260" s="7"/>
      <c r="DP260" s="7"/>
      <c r="DQ260" s="7"/>
      <c r="DR260" s="7"/>
      <c r="DS260" s="7"/>
      <c r="DT260" s="7"/>
      <c r="DU260" s="7"/>
      <c r="DV260" s="7"/>
      <c r="DW260" s="7"/>
      <c r="DX260" s="7"/>
      <c r="DY260" s="7"/>
      <c r="DZ260" s="7"/>
      <c r="EA260" s="7"/>
      <c r="EB260" s="7"/>
      <c r="EC260" s="7"/>
      <c r="ED260" s="7"/>
      <c r="EE260" s="7"/>
      <c r="EF260" s="7"/>
      <c r="EG260" s="7"/>
      <c r="EH260" s="7"/>
      <c r="EI260" s="7"/>
      <c r="EJ260" s="7"/>
      <c r="EK260" s="7"/>
      <c r="EL260" s="7"/>
      <c r="EM260" s="7"/>
      <c r="EN260" s="7"/>
      <c r="EO260" s="7"/>
      <c r="EP260" s="7"/>
      <c r="EQ260" s="7"/>
      <c r="ER260" s="7"/>
      <c r="ES260" s="7"/>
      <c r="ET260" s="7"/>
      <c r="EU260" s="7"/>
      <c r="EV260" s="7"/>
      <c r="EW260" s="7"/>
      <c r="EX260" s="7"/>
      <c r="EY260" s="7"/>
      <c r="EZ260" s="7"/>
      <c r="FA260" s="7"/>
      <c r="FB260" s="7"/>
      <c r="FC260" s="7"/>
      <c r="FD260" s="7"/>
      <c r="FE260" s="7"/>
      <c r="FF260" s="7"/>
      <c r="FG260" s="7"/>
      <c r="FH260" s="7"/>
      <c r="FI260" s="7"/>
      <c r="FJ260" s="7"/>
      <c r="FK260" s="7"/>
      <c r="FL260" s="7"/>
      <c r="FM260" s="7"/>
      <c r="FN260" s="7"/>
      <c r="FO260" s="7"/>
      <c r="FP260" s="7"/>
      <c r="FQ260" s="7"/>
      <c r="FR260" s="7"/>
      <c r="FS260" s="7"/>
      <c r="FT260" s="7"/>
      <c r="FU260" s="7"/>
      <c r="FV260" s="7"/>
      <c r="FW260" s="7"/>
      <c r="FX260" s="7"/>
      <c r="FY260" s="7"/>
      <c r="FZ260" s="7"/>
      <c r="GA260" s="7"/>
      <c r="GB260" s="7"/>
      <c r="GC260" s="7"/>
      <c r="GD260" s="7"/>
      <c r="GE260" s="7"/>
      <c r="GF260" s="7"/>
      <c r="GG260" s="7"/>
      <c r="GH260" s="7"/>
      <c r="GI260" s="7"/>
      <c r="GJ260" s="7"/>
      <c r="GK260" s="7"/>
      <c r="GL260" s="7"/>
      <c r="GM260" s="7"/>
      <c r="GN260" s="7"/>
      <c r="GO260" s="7"/>
      <c r="GP260" s="7"/>
      <c r="GQ260" s="7"/>
      <c r="GR260" s="7"/>
      <c r="GS260" s="7"/>
      <c r="GT260" s="7"/>
      <c r="GU260" s="7"/>
      <c r="GV260" s="7"/>
      <c r="GW260" s="7"/>
      <c r="GX260" s="7"/>
      <c r="GY260" s="7"/>
      <c r="GZ260" s="7"/>
      <c r="HA260" s="7"/>
      <c r="HB260" s="7"/>
      <c r="HC260" s="7"/>
      <c r="HD260" s="7"/>
      <c r="HE260" s="7"/>
      <c r="HF260" s="7"/>
      <c r="HG260" s="7"/>
      <c r="HH260" s="7"/>
      <c r="HI260" s="7"/>
      <c r="HJ260" s="7"/>
      <c r="HK260" s="7"/>
      <c r="HL260" s="7"/>
      <c r="HM260" s="7"/>
      <c r="HN260" s="7"/>
      <c r="HO260" s="7"/>
      <c r="HP260" s="7"/>
      <c r="HQ260" s="7"/>
      <c r="HR260" s="7"/>
      <c r="HS260" s="7"/>
      <c r="HT260" s="7"/>
      <c r="HU260" s="7"/>
      <c r="HV260" s="7"/>
      <c r="HW260" s="7"/>
      <c r="HX260" s="7"/>
      <c r="HY260" s="7"/>
      <c r="HZ260" s="7"/>
      <c r="IA260" s="7"/>
      <c r="IB260" s="7"/>
      <c r="IC260" s="7"/>
      <c r="ID260" s="7"/>
      <c r="IE260" s="7"/>
      <c r="IF260" s="7"/>
      <c r="IG260" s="7"/>
      <c r="IH260" s="7"/>
      <c r="II260" s="7"/>
      <c r="IJ260" s="7"/>
      <c r="IK260" s="7"/>
      <c r="IL260" s="7"/>
      <c r="IM260" s="7"/>
      <c r="IN260" s="7"/>
      <c r="IO260" s="7"/>
    </row>
    <row r="261" spans="1:249" ht="31.5">
      <c r="A261" s="32" t="s">
        <v>237</v>
      </c>
      <c r="B261" s="30">
        <f t="shared" si="30"/>
        <v>330000</v>
      </c>
      <c r="C261" s="30">
        <f t="shared" si="30"/>
        <v>330000</v>
      </c>
      <c r="D261" s="30">
        <f t="shared" si="30"/>
        <v>0</v>
      </c>
      <c r="E261" s="30"/>
      <c r="F261" s="30"/>
      <c r="G261" s="30">
        <f t="shared" si="31"/>
        <v>0</v>
      </c>
      <c r="H261" s="30">
        <v>0</v>
      </c>
      <c r="I261" s="30">
        <v>0</v>
      </c>
      <c r="J261" s="30">
        <f t="shared" si="38"/>
        <v>0</v>
      </c>
      <c r="K261" s="30">
        <f>21831-21831</f>
        <v>0</v>
      </c>
      <c r="L261" s="30">
        <f>21831-21831</f>
        <v>0</v>
      </c>
      <c r="M261" s="30">
        <f t="shared" si="39"/>
        <v>0</v>
      </c>
      <c r="N261" s="30">
        <v>0</v>
      </c>
      <c r="O261" s="30">
        <v>0</v>
      </c>
      <c r="P261" s="30">
        <f t="shared" si="40"/>
        <v>0</v>
      </c>
      <c r="Q261" s="30">
        <v>0</v>
      </c>
      <c r="R261" s="30">
        <v>0</v>
      </c>
      <c r="S261" s="30">
        <f t="shared" si="41"/>
        <v>0</v>
      </c>
      <c r="T261" s="30"/>
      <c r="U261" s="30"/>
      <c r="V261" s="30">
        <f t="shared" si="42"/>
        <v>0</v>
      </c>
      <c r="W261" s="30">
        <v>0</v>
      </c>
      <c r="X261" s="30">
        <v>0</v>
      </c>
      <c r="Y261" s="30">
        <f t="shared" si="43"/>
        <v>0</v>
      </c>
      <c r="Z261" s="30">
        <f>325639+4361</f>
        <v>330000</v>
      </c>
      <c r="AA261" s="30">
        <f>325639+4361</f>
        <v>330000</v>
      </c>
      <c r="AB261" s="30">
        <f t="shared" si="44"/>
        <v>0</v>
      </c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7"/>
      <c r="CS261" s="7"/>
      <c r="CT261" s="7"/>
      <c r="CU261" s="7"/>
      <c r="CV261" s="7"/>
      <c r="CW261" s="7"/>
      <c r="CX261" s="7"/>
      <c r="CY261" s="7"/>
      <c r="CZ261" s="7"/>
      <c r="DA261" s="7"/>
      <c r="DB261" s="7"/>
      <c r="DC261" s="7"/>
      <c r="DD261" s="7"/>
      <c r="DE261" s="7"/>
      <c r="DF261" s="7"/>
      <c r="DG261" s="7"/>
      <c r="DH261" s="7"/>
      <c r="DI261" s="7"/>
      <c r="DJ261" s="7"/>
      <c r="DK261" s="7"/>
      <c r="DL261" s="7"/>
      <c r="DM261" s="7"/>
      <c r="DN261" s="7"/>
      <c r="DO261" s="7"/>
      <c r="DP261" s="7"/>
      <c r="DQ261" s="7"/>
      <c r="DR261" s="7"/>
      <c r="DS261" s="7"/>
      <c r="DT261" s="7"/>
      <c r="DU261" s="7"/>
      <c r="DV261" s="7"/>
      <c r="DW261" s="7"/>
      <c r="DX261" s="7"/>
      <c r="DY261" s="7"/>
      <c r="DZ261" s="7"/>
      <c r="EA261" s="7"/>
      <c r="EB261" s="7"/>
      <c r="EC261" s="7"/>
      <c r="ED261" s="7"/>
      <c r="EE261" s="7"/>
      <c r="EF261" s="7"/>
      <c r="EG261" s="7"/>
      <c r="EH261" s="7"/>
      <c r="EI261" s="7"/>
      <c r="EJ261" s="7"/>
      <c r="EK261" s="7"/>
      <c r="EL261" s="7"/>
      <c r="EM261" s="7"/>
      <c r="EN261" s="7"/>
      <c r="EO261" s="7"/>
      <c r="EP261" s="7"/>
      <c r="EQ261" s="7"/>
      <c r="ER261" s="7"/>
      <c r="ES261" s="7"/>
      <c r="ET261" s="7"/>
      <c r="EU261" s="7"/>
      <c r="EV261" s="7"/>
      <c r="EW261" s="7"/>
      <c r="EX261" s="7"/>
      <c r="EY261" s="7"/>
      <c r="EZ261" s="7"/>
      <c r="FA261" s="7"/>
      <c r="FB261" s="7"/>
      <c r="FC261" s="7"/>
      <c r="FD261" s="7"/>
      <c r="FE261" s="7"/>
      <c r="FF261" s="7"/>
      <c r="FG261" s="7"/>
      <c r="FH261" s="7"/>
      <c r="FI261" s="7"/>
      <c r="FJ261" s="7"/>
      <c r="FK261" s="7"/>
      <c r="FL261" s="7"/>
      <c r="FM261" s="7"/>
      <c r="FN261" s="7"/>
      <c r="FO261" s="7"/>
      <c r="FP261" s="7"/>
      <c r="FQ261" s="7"/>
      <c r="FR261" s="7"/>
      <c r="FS261" s="7"/>
      <c r="FT261" s="7"/>
      <c r="FU261" s="7"/>
      <c r="FV261" s="7"/>
      <c r="FW261" s="7"/>
      <c r="FX261" s="7"/>
      <c r="FY261" s="7"/>
      <c r="FZ261" s="7"/>
      <c r="GA261" s="7"/>
      <c r="GB261" s="7"/>
      <c r="GC261" s="7"/>
      <c r="GD261" s="7"/>
      <c r="GE261" s="7"/>
      <c r="GF261" s="7"/>
      <c r="GG261" s="7"/>
      <c r="GH261" s="7"/>
      <c r="GI261" s="7"/>
      <c r="GJ261" s="7"/>
      <c r="GK261" s="7"/>
      <c r="GL261" s="7"/>
      <c r="GM261" s="7"/>
      <c r="GN261" s="7"/>
      <c r="GO261" s="7"/>
      <c r="GP261" s="7"/>
      <c r="GQ261" s="7"/>
      <c r="GR261" s="7"/>
      <c r="GS261" s="7"/>
      <c r="GT261" s="7"/>
      <c r="GU261" s="7"/>
      <c r="GV261" s="7"/>
      <c r="GW261" s="7"/>
      <c r="GX261" s="7"/>
      <c r="GY261" s="7"/>
      <c r="GZ261" s="7"/>
      <c r="HA261" s="7"/>
      <c r="HB261" s="7"/>
      <c r="HC261" s="7"/>
      <c r="HD261" s="7"/>
      <c r="HE261" s="7"/>
      <c r="HF261" s="7"/>
      <c r="HG261" s="7"/>
      <c r="HH261" s="7"/>
      <c r="HI261" s="7"/>
      <c r="HJ261" s="7"/>
      <c r="HK261" s="7"/>
      <c r="HL261" s="7"/>
      <c r="HM261" s="7"/>
      <c r="HN261" s="7"/>
      <c r="HO261" s="7"/>
      <c r="HP261" s="7"/>
      <c r="HQ261" s="7"/>
      <c r="HR261" s="7"/>
      <c r="HS261" s="7"/>
      <c r="HT261" s="7"/>
      <c r="HU261" s="7"/>
      <c r="HV261" s="7"/>
      <c r="HW261" s="7"/>
      <c r="HX261" s="7"/>
      <c r="HY261" s="7"/>
      <c r="HZ261" s="7"/>
      <c r="IA261" s="7"/>
      <c r="IB261" s="7"/>
      <c r="IC261" s="7"/>
      <c r="ID261" s="7"/>
      <c r="IE261" s="7"/>
      <c r="IF261" s="7"/>
      <c r="IG261" s="7"/>
      <c r="IH261" s="7"/>
      <c r="II261" s="7"/>
      <c r="IJ261" s="7"/>
      <c r="IK261" s="7"/>
      <c r="IL261" s="7"/>
      <c r="IM261" s="7"/>
      <c r="IN261" s="7"/>
      <c r="IO261" s="7"/>
    </row>
    <row r="262" spans="1:249">
      <c r="A262" s="32" t="s">
        <v>238</v>
      </c>
      <c r="B262" s="30">
        <f t="shared" si="30"/>
        <v>65000</v>
      </c>
      <c r="C262" s="30">
        <f t="shared" si="30"/>
        <v>65000</v>
      </c>
      <c r="D262" s="30">
        <f t="shared" si="30"/>
        <v>0</v>
      </c>
      <c r="E262" s="30"/>
      <c r="F262" s="30"/>
      <c r="G262" s="30">
        <f t="shared" si="31"/>
        <v>0</v>
      </c>
      <c r="H262" s="30">
        <v>0</v>
      </c>
      <c r="I262" s="30">
        <v>0</v>
      </c>
      <c r="J262" s="30">
        <f t="shared" si="38"/>
        <v>0</v>
      </c>
      <c r="K262" s="30">
        <v>65000</v>
      </c>
      <c r="L262" s="30">
        <v>65000</v>
      </c>
      <c r="M262" s="30">
        <f t="shared" si="39"/>
        <v>0</v>
      </c>
      <c r="N262" s="30">
        <v>0</v>
      </c>
      <c r="O262" s="30">
        <v>0</v>
      </c>
      <c r="P262" s="30">
        <f t="shared" si="40"/>
        <v>0</v>
      </c>
      <c r="Q262" s="30">
        <v>0</v>
      </c>
      <c r="R262" s="30">
        <v>0</v>
      </c>
      <c r="S262" s="30">
        <f t="shared" si="41"/>
        <v>0</v>
      </c>
      <c r="T262" s="30"/>
      <c r="U262" s="30"/>
      <c r="V262" s="30">
        <f t="shared" si="42"/>
        <v>0</v>
      </c>
      <c r="W262" s="30">
        <v>0</v>
      </c>
      <c r="X262" s="30">
        <v>0</v>
      </c>
      <c r="Y262" s="30">
        <f t="shared" si="43"/>
        <v>0</v>
      </c>
      <c r="Z262" s="30">
        <f t="shared" ref="Z262:AA264" si="46">151023-151023</f>
        <v>0</v>
      </c>
      <c r="AA262" s="30">
        <f t="shared" si="46"/>
        <v>0</v>
      </c>
      <c r="AB262" s="30">
        <f t="shared" si="44"/>
        <v>0</v>
      </c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  <c r="CS262" s="7"/>
      <c r="CT262" s="7"/>
      <c r="CU262" s="7"/>
      <c r="CV262" s="7"/>
      <c r="CW262" s="7"/>
      <c r="CX262" s="7"/>
      <c r="CY262" s="7"/>
      <c r="CZ262" s="7"/>
      <c r="DA262" s="7"/>
      <c r="DB262" s="7"/>
      <c r="DC262" s="7"/>
      <c r="DD262" s="7"/>
      <c r="DE262" s="7"/>
      <c r="DF262" s="7"/>
      <c r="DG262" s="7"/>
      <c r="DH262" s="7"/>
      <c r="DI262" s="7"/>
      <c r="DJ262" s="7"/>
      <c r="DK262" s="7"/>
      <c r="DL262" s="7"/>
      <c r="DM262" s="7"/>
      <c r="DN262" s="7"/>
      <c r="DO262" s="7"/>
      <c r="DP262" s="7"/>
      <c r="DQ262" s="7"/>
      <c r="DR262" s="7"/>
      <c r="DS262" s="7"/>
      <c r="DT262" s="7"/>
      <c r="DU262" s="7"/>
      <c r="DV262" s="7"/>
      <c r="DW262" s="7"/>
      <c r="DX262" s="7"/>
      <c r="DY262" s="7"/>
      <c r="DZ262" s="7"/>
      <c r="EA262" s="7"/>
      <c r="EB262" s="7"/>
      <c r="EC262" s="7"/>
      <c r="ED262" s="7"/>
      <c r="EE262" s="7"/>
      <c r="EF262" s="7"/>
      <c r="EG262" s="7"/>
      <c r="EH262" s="7"/>
      <c r="EI262" s="7"/>
      <c r="EJ262" s="7"/>
      <c r="EK262" s="7"/>
      <c r="EL262" s="7"/>
      <c r="EM262" s="7"/>
      <c r="EN262" s="7"/>
      <c r="EO262" s="7"/>
      <c r="EP262" s="7"/>
      <c r="EQ262" s="7"/>
      <c r="ER262" s="7"/>
      <c r="ES262" s="7"/>
      <c r="ET262" s="7"/>
      <c r="EU262" s="7"/>
      <c r="EV262" s="7"/>
      <c r="EW262" s="7"/>
      <c r="EX262" s="7"/>
      <c r="EY262" s="7"/>
      <c r="EZ262" s="7"/>
      <c r="FA262" s="7"/>
      <c r="FB262" s="7"/>
      <c r="FC262" s="7"/>
      <c r="FD262" s="7"/>
      <c r="FE262" s="7"/>
      <c r="FF262" s="7"/>
      <c r="FG262" s="7"/>
      <c r="FH262" s="7"/>
      <c r="FI262" s="7"/>
      <c r="FJ262" s="7"/>
      <c r="FK262" s="7"/>
      <c r="FL262" s="7"/>
      <c r="FM262" s="7"/>
      <c r="FN262" s="7"/>
      <c r="FO262" s="7"/>
      <c r="FP262" s="7"/>
      <c r="FQ262" s="7"/>
      <c r="FR262" s="7"/>
      <c r="FS262" s="7"/>
      <c r="FT262" s="7"/>
      <c r="FU262" s="7"/>
      <c r="FV262" s="7"/>
      <c r="FW262" s="7"/>
      <c r="FX262" s="7"/>
      <c r="FY262" s="7"/>
      <c r="FZ262" s="7"/>
      <c r="GA262" s="7"/>
      <c r="GB262" s="7"/>
      <c r="GC262" s="7"/>
      <c r="GD262" s="7"/>
      <c r="GE262" s="7"/>
      <c r="GF262" s="7"/>
      <c r="GG262" s="7"/>
      <c r="GH262" s="7"/>
      <c r="GI262" s="7"/>
      <c r="GJ262" s="7"/>
      <c r="GK262" s="7"/>
      <c r="GL262" s="7"/>
      <c r="GM262" s="7"/>
      <c r="GN262" s="7"/>
      <c r="GO262" s="7"/>
      <c r="GP262" s="7"/>
      <c r="GQ262" s="7"/>
      <c r="GR262" s="7"/>
      <c r="GS262" s="7"/>
      <c r="GT262" s="7"/>
      <c r="GU262" s="7"/>
      <c r="GV262" s="7"/>
      <c r="GW262" s="7"/>
      <c r="GX262" s="7"/>
      <c r="GY262" s="7"/>
      <c r="GZ262" s="7"/>
      <c r="HA262" s="7"/>
      <c r="HB262" s="7"/>
      <c r="HC262" s="7"/>
      <c r="HD262" s="7"/>
      <c r="HE262" s="7"/>
      <c r="HF262" s="7"/>
      <c r="HG262" s="7"/>
      <c r="HH262" s="7"/>
      <c r="HI262" s="7"/>
      <c r="HJ262" s="7"/>
      <c r="HK262" s="7"/>
      <c r="HL262" s="7"/>
      <c r="HM262" s="7"/>
      <c r="HN262" s="7"/>
      <c r="HO262" s="7"/>
      <c r="HP262" s="7"/>
      <c r="HQ262" s="7"/>
      <c r="HR262" s="7"/>
      <c r="HS262" s="7"/>
      <c r="HT262" s="7"/>
      <c r="HU262" s="7"/>
      <c r="HV262" s="7"/>
      <c r="HW262" s="7"/>
      <c r="HX262" s="7"/>
      <c r="HY262" s="7"/>
      <c r="HZ262" s="7"/>
      <c r="IA262" s="7"/>
      <c r="IB262" s="7"/>
      <c r="IC262" s="7"/>
      <c r="ID262" s="7"/>
      <c r="IE262" s="7"/>
      <c r="IF262" s="7"/>
      <c r="IG262" s="7"/>
      <c r="IH262" s="7"/>
      <c r="II262" s="7"/>
      <c r="IJ262" s="7"/>
      <c r="IK262" s="7"/>
      <c r="IL262" s="7"/>
      <c r="IM262" s="7"/>
      <c r="IN262" s="7"/>
      <c r="IO262" s="7"/>
    </row>
    <row r="263" spans="1:249" ht="47.25">
      <c r="A263" s="32" t="s">
        <v>314</v>
      </c>
      <c r="B263" s="30">
        <f t="shared" ref="B263" si="47">E263+H263+K263+N263+Q263+T263+W263+Z263</f>
        <v>0</v>
      </c>
      <c r="C263" s="30">
        <f t="shared" ref="C263" si="48">F263+I263+L263+O263+R263+U263+X263+AA263</f>
        <v>98147</v>
      </c>
      <c r="D263" s="30">
        <f t="shared" ref="D263" si="49">G263+J263+M263+P263+S263+V263+Y263+AB263</f>
        <v>98147</v>
      </c>
      <c r="E263" s="30"/>
      <c r="F263" s="30"/>
      <c r="G263" s="30">
        <f t="shared" ref="G263" si="50">F263-E263</f>
        <v>0</v>
      </c>
      <c r="H263" s="30">
        <v>0</v>
      </c>
      <c r="I263" s="30">
        <v>0</v>
      </c>
      <c r="J263" s="30">
        <f t="shared" ref="J263" si="51">I263-H263</f>
        <v>0</v>
      </c>
      <c r="K263" s="30"/>
      <c r="L263" s="30">
        <f>32952+23129+21116+20950</f>
        <v>98147</v>
      </c>
      <c r="M263" s="30">
        <f t="shared" ref="M263" si="52">L263-K263</f>
        <v>98147</v>
      </c>
      <c r="N263" s="30">
        <v>0</v>
      </c>
      <c r="O263" s="30">
        <v>0</v>
      </c>
      <c r="P263" s="30">
        <f t="shared" ref="P263" si="53">O263-N263</f>
        <v>0</v>
      </c>
      <c r="Q263" s="30">
        <v>0</v>
      </c>
      <c r="R263" s="30">
        <v>0</v>
      </c>
      <c r="S263" s="30">
        <f t="shared" ref="S263" si="54">R263-Q263</f>
        <v>0</v>
      </c>
      <c r="T263" s="30"/>
      <c r="U263" s="30"/>
      <c r="V263" s="30">
        <f t="shared" ref="V263" si="55">U263-T263</f>
        <v>0</v>
      </c>
      <c r="W263" s="30">
        <v>0</v>
      </c>
      <c r="X263" s="30">
        <v>0</v>
      </c>
      <c r="Y263" s="30">
        <f t="shared" ref="Y263" si="56">X263-W263</f>
        <v>0</v>
      </c>
      <c r="Z263" s="30">
        <f t="shared" si="46"/>
        <v>0</v>
      </c>
      <c r="AA263" s="30">
        <f t="shared" si="46"/>
        <v>0</v>
      </c>
      <c r="AB263" s="30">
        <f t="shared" ref="AB263" si="57">AA263-Z263</f>
        <v>0</v>
      </c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  <c r="CS263" s="7"/>
      <c r="CT263" s="7"/>
      <c r="CU263" s="7"/>
      <c r="CV263" s="7"/>
      <c r="CW263" s="7"/>
      <c r="CX263" s="7"/>
      <c r="CY263" s="7"/>
      <c r="CZ263" s="7"/>
      <c r="DA263" s="7"/>
      <c r="DB263" s="7"/>
      <c r="DC263" s="7"/>
      <c r="DD263" s="7"/>
      <c r="DE263" s="7"/>
      <c r="DF263" s="7"/>
      <c r="DG263" s="7"/>
      <c r="DH263" s="7"/>
      <c r="DI263" s="7"/>
      <c r="DJ263" s="7"/>
      <c r="DK263" s="7"/>
      <c r="DL263" s="7"/>
      <c r="DM263" s="7"/>
      <c r="DN263" s="7"/>
      <c r="DO263" s="7"/>
      <c r="DP263" s="7"/>
      <c r="DQ263" s="7"/>
      <c r="DR263" s="7"/>
      <c r="DS263" s="7"/>
      <c r="DT263" s="7"/>
      <c r="DU263" s="7"/>
      <c r="DV263" s="7"/>
      <c r="DW263" s="7"/>
      <c r="DX263" s="7"/>
      <c r="DY263" s="7"/>
      <c r="DZ263" s="7"/>
      <c r="EA263" s="7"/>
      <c r="EB263" s="7"/>
      <c r="EC263" s="7"/>
      <c r="ED263" s="7"/>
      <c r="EE263" s="7"/>
      <c r="EF263" s="7"/>
      <c r="EG263" s="7"/>
      <c r="EH263" s="7"/>
      <c r="EI263" s="7"/>
      <c r="EJ263" s="7"/>
      <c r="EK263" s="7"/>
      <c r="EL263" s="7"/>
      <c r="EM263" s="7"/>
      <c r="EN263" s="7"/>
      <c r="EO263" s="7"/>
      <c r="EP263" s="7"/>
      <c r="EQ263" s="7"/>
      <c r="ER263" s="7"/>
      <c r="ES263" s="7"/>
      <c r="ET263" s="7"/>
      <c r="EU263" s="7"/>
      <c r="EV263" s="7"/>
      <c r="EW263" s="7"/>
      <c r="EX263" s="7"/>
      <c r="EY263" s="7"/>
      <c r="EZ263" s="7"/>
      <c r="FA263" s="7"/>
      <c r="FB263" s="7"/>
      <c r="FC263" s="7"/>
      <c r="FD263" s="7"/>
      <c r="FE263" s="7"/>
      <c r="FF263" s="7"/>
      <c r="FG263" s="7"/>
      <c r="FH263" s="7"/>
      <c r="FI263" s="7"/>
      <c r="FJ263" s="7"/>
      <c r="FK263" s="7"/>
      <c r="FL263" s="7"/>
      <c r="FM263" s="7"/>
      <c r="FN263" s="7"/>
      <c r="FO263" s="7"/>
      <c r="FP263" s="7"/>
      <c r="FQ263" s="7"/>
      <c r="FR263" s="7"/>
      <c r="FS263" s="7"/>
      <c r="FT263" s="7"/>
      <c r="FU263" s="7"/>
      <c r="FV263" s="7"/>
      <c r="FW263" s="7"/>
      <c r="FX263" s="7"/>
      <c r="FY263" s="7"/>
      <c r="FZ263" s="7"/>
      <c r="GA263" s="7"/>
      <c r="GB263" s="7"/>
      <c r="GC263" s="7"/>
      <c r="GD263" s="7"/>
      <c r="GE263" s="7"/>
      <c r="GF263" s="7"/>
      <c r="GG263" s="7"/>
      <c r="GH263" s="7"/>
      <c r="GI263" s="7"/>
      <c r="GJ263" s="7"/>
      <c r="GK263" s="7"/>
      <c r="GL263" s="7"/>
      <c r="GM263" s="7"/>
      <c r="GN263" s="7"/>
      <c r="GO263" s="7"/>
      <c r="GP263" s="7"/>
      <c r="GQ263" s="7"/>
      <c r="GR263" s="7"/>
      <c r="GS263" s="7"/>
      <c r="GT263" s="7"/>
      <c r="GU263" s="7"/>
      <c r="GV263" s="7"/>
      <c r="GW263" s="7"/>
      <c r="GX263" s="7"/>
      <c r="GY263" s="7"/>
      <c r="GZ263" s="7"/>
      <c r="HA263" s="7"/>
      <c r="HB263" s="7"/>
      <c r="HC263" s="7"/>
      <c r="HD263" s="7"/>
      <c r="HE263" s="7"/>
      <c r="HF263" s="7"/>
      <c r="HG263" s="7"/>
      <c r="HH263" s="7"/>
      <c r="HI263" s="7"/>
      <c r="HJ263" s="7"/>
      <c r="HK263" s="7"/>
      <c r="HL263" s="7"/>
      <c r="HM263" s="7"/>
      <c r="HN263" s="7"/>
      <c r="HO263" s="7"/>
      <c r="HP263" s="7"/>
      <c r="HQ263" s="7"/>
      <c r="HR263" s="7"/>
      <c r="HS263" s="7"/>
      <c r="HT263" s="7"/>
      <c r="HU263" s="7"/>
      <c r="HV263" s="7"/>
      <c r="HW263" s="7"/>
      <c r="HX263" s="7"/>
      <c r="HY263" s="7"/>
      <c r="HZ263" s="7"/>
      <c r="IA263" s="7"/>
      <c r="IB263" s="7"/>
      <c r="IC263" s="7"/>
      <c r="ID263" s="7"/>
      <c r="IE263" s="7"/>
      <c r="IF263" s="7"/>
      <c r="IG263" s="7"/>
      <c r="IH263" s="7"/>
      <c r="II263" s="7"/>
      <c r="IJ263" s="7"/>
      <c r="IK263" s="7"/>
      <c r="IL263" s="7"/>
      <c r="IM263" s="7"/>
      <c r="IN263" s="7"/>
      <c r="IO263" s="7"/>
    </row>
    <row r="264" spans="1:249" ht="31.5" customHeight="1">
      <c r="A264" s="32" t="s">
        <v>239</v>
      </c>
      <c r="B264" s="30">
        <f t="shared" si="30"/>
        <v>282895</v>
      </c>
      <c r="C264" s="30">
        <f t="shared" si="30"/>
        <v>282895</v>
      </c>
      <c r="D264" s="30">
        <f t="shared" si="30"/>
        <v>0</v>
      </c>
      <c r="E264" s="30"/>
      <c r="F264" s="30"/>
      <c r="G264" s="30">
        <f t="shared" si="31"/>
        <v>0</v>
      </c>
      <c r="H264" s="30">
        <v>0</v>
      </c>
      <c r="I264" s="30">
        <v>0</v>
      </c>
      <c r="J264" s="30">
        <f t="shared" si="38"/>
        <v>0</v>
      </c>
      <c r="K264" s="30">
        <v>24902</v>
      </c>
      <c r="L264" s="30">
        <v>24902</v>
      </c>
      <c r="M264" s="30">
        <f t="shared" si="39"/>
        <v>0</v>
      </c>
      <c r="N264" s="30">
        <v>0</v>
      </c>
      <c r="O264" s="30">
        <v>0</v>
      </c>
      <c r="P264" s="30">
        <f t="shared" si="40"/>
        <v>0</v>
      </c>
      <c r="Q264" s="30">
        <v>0</v>
      </c>
      <c r="R264" s="30">
        <v>0</v>
      </c>
      <c r="S264" s="30">
        <f t="shared" si="41"/>
        <v>0</v>
      </c>
      <c r="T264" s="30">
        <v>257993</v>
      </c>
      <c r="U264" s="30">
        <v>257993</v>
      </c>
      <c r="V264" s="30">
        <f t="shared" si="42"/>
        <v>0</v>
      </c>
      <c r="W264" s="30">
        <v>0</v>
      </c>
      <c r="X264" s="30">
        <v>0</v>
      </c>
      <c r="Y264" s="30">
        <f t="shared" si="43"/>
        <v>0</v>
      </c>
      <c r="Z264" s="30">
        <f t="shared" si="46"/>
        <v>0</v>
      </c>
      <c r="AA264" s="30">
        <f t="shared" si="46"/>
        <v>0</v>
      </c>
      <c r="AB264" s="30">
        <f t="shared" si="44"/>
        <v>0</v>
      </c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  <c r="CS264" s="7"/>
      <c r="CT264" s="7"/>
      <c r="CU264" s="7"/>
      <c r="CV264" s="7"/>
      <c r="CW264" s="7"/>
      <c r="CX264" s="7"/>
      <c r="CY264" s="7"/>
      <c r="CZ264" s="7"/>
      <c r="DA264" s="7"/>
      <c r="DB264" s="7"/>
      <c r="DC264" s="7"/>
      <c r="DD264" s="7"/>
      <c r="DE264" s="7"/>
      <c r="DF264" s="7"/>
      <c r="DG264" s="7"/>
      <c r="DH264" s="7"/>
      <c r="DI264" s="7"/>
      <c r="DJ264" s="7"/>
      <c r="DK264" s="7"/>
      <c r="DL264" s="7"/>
      <c r="DM264" s="7"/>
      <c r="DN264" s="7"/>
      <c r="DO264" s="7"/>
      <c r="DP264" s="7"/>
      <c r="DQ264" s="7"/>
      <c r="DR264" s="7"/>
      <c r="DS264" s="7"/>
      <c r="DT264" s="7"/>
      <c r="DU264" s="7"/>
      <c r="DV264" s="7"/>
      <c r="DW264" s="7"/>
      <c r="DX264" s="7"/>
      <c r="DY264" s="7"/>
      <c r="DZ264" s="7"/>
      <c r="EA264" s="7"/>
      <c r="EB264" s="7"/>
      <c r="EC264" s="7"/>
      <c r="ED264" s="7"/>
      <c r="EE264" s="7"/>
      <c r="EF264" s="7"/>
      <c r="EG264" s="7"/>
      <c r="EH264" s="7"/>
      <c r="EI264" s="7"/>
      <c r="EJ264" s="7"/>
      <c r="EK264" s="7"/>
      <c r="EL264" s="7"/>
      <c r="EM264" s="7"/>
      <c r="EN264" s="7"/>
      <c r="EO264" s="7"/>
      <c r="EP264" s="7"/>
      <c r="EQ264" s="7"/>
      <c r="ER264" s="7"/>
      <c r="ES264" s="7"/>
      <c r="ET264" s="7"/>
      <c r="EU264" s="7"/>
      <c r="EV264" s="7"/>
      <c r="EW264" s="7"/>
      <c r="EX264" s="7"/>
      <c r="EY264" s="7"/>
      <c r="EZ264" s="7"/>
      <c r="FA264" s="7"/>
      <c r="FB264" s="7"/>
      <c r="FC264" s="7"/>
      <c r="FD264" s="7"/>
      <c r="FE264" s="7"/>
      <c r="FF264" s="7"/>
      <c r="FG264" s="7"/>
      <c r="FH264" s="7"/>
      <c r="FI264" s="7"/>
      <c r="FJ264" s="7"/>
      <c r="FK264" s="7"/>
      <c r="FL264" s="7"/>
      <c r="FM264" s="7"/>
      <c r="FN264" s="7"/>
      <c r="FO264" s="7"/>
      <c r="FP264" s="7"/>
      <c r="FQ264" s="7"/>
      <c r="FR264" s="7"/>
      <c r="FS264" s="7"/>
      <c r="FT264" s="7"/>
      <c r="FU264" s="7"/>
      <c r="FV264" s="7"/>
      <c r="FW264" s="7"/>
      <c r="FX264" s="7"/>
      <c r="FY264" s="7"/>
      <c r="FZ264" s="7"/>
      <c r="GA264" s="7"/>
      <c r="GB264" s="7"/>
      <c r="GC264" s="7"/>
      <c r="GD264" s="7"/>
      <c r="GE264" s="7"/>
      <c r="GF264" s="7"/>
      <c r="GG264" s="7"/>
      <c r="GH264" s="7"/>
      <c r="GI264" s="7"/>
      <c r="GJ264" s="7"/>
      <c r="GK264" s="7"/>
      <c r="GL264" s="7"/>
      <c r="GM264" s="7"/>
      <c r="GN264" s="7"/>
      <c r="GO264" s="7"/>
      <c r="GP264" s="7"/>
      <c r="GQ264" s="7"/>
      <c r="GR264" s="7"/>
      <c r="GS264" s="7"/>
      <c r="GT264" s="7"/>
      <c r="GU264" s="7"/>
      <c r="GV264" s="7"/>
      <c r="GW264" s="7"/>
      <c r="GX264" s="7"/>
      <c r="GY264" s="7"/>
      <c r="GZ264" s="7"/>
      <c r="HA264" s="7"/>
      <c r="HB264" s="7"/>
      <c r="HC264" s="7"/>
      <c r="HD264" s="7"/>
      <c r="HE264" s="7"/>
      <c r="HF264" s="7"/>
      <c r="HG264" s="7"/>
      <c r="HH264" s="7"/>
      <c r="HI264" s="7"/>
      <c r="HJ264" s="7"/>
      <c r="HK264" s="7"/>
      <c r="HL264" s="7"/>
      <c r="HM264" s="7"/>
      <c r="HN264" s="7"/>
      <c r="HO264" s="7"/>
      <c r="HP264" s="7"/>
      <c r="HQ264" s="7"/>
      <c r="HR264" s="7"/>
      <c r="HS264" s="7"/>
      <c r="HT264" s="7"/>
      <c r="HU264" s="7"/>
      <c r="HV264" s="7"/>
      <c r="HW264" s="7"/>
      <c r="HX264" s="7"/>
      <c r="HY264" s="7"/>
      <c r="HZ264" s="7"/>
      <c r="IA264" s="7"/>
      <c r="IB264" s="7"/>
      <c r="IC264" s="7"/>
      <c r="ID264" s="7"/>
      <c r="IE264" s="7"/>
      <c r="IF264" s="7"/>
      <c r="IG264" s="7"/>
      <c r="IH264" s="7"/>
      <c r="II264" s="7"/>
      <c r="IJ264" s="7"/>
      <c r="IK264" s="7"/>
      <c r="IL264" s="7"/>
      <c r="IM264" s="7"/>
      <c r="IN264" s="7"/>
      <c r="IO264" s="7"/>
    </row>
    <row r="265" spans="1:249" ht="31.5">
      <c r="A265" s="29" t="s">
        <v>240</v>
      </c>
      <c r="B265" s="30">
        <f t="shared" si="30"/>
        <v>19624</v>
      </c>
      <c r="C265" s="30">
        <f t="shared" si="30"/>
        <v>19624</v>
      </c>
      <c r="D265" s="30">
        <f t="shared" si="30"/>
        <v>0</v>
      </c>
      <c r="E265" s="30">
        <v>0</v>
      </c>
      <c r="F265" s="30">
        <v>0</v>
      </c>
      <c r="G265" s="30">
        <f t="shared" si="31"/>
        <v>0</v>
      </c>
      <c r="H265" s="30">
        <v>0</v>
      </c>
      <c r="I265" s="30">
        <v>0</v>
      </c>
      <c r="J265" s="30">
        <f t="shared" si="38"/>
        <v>0</v>
      </c>
      <c r="K265" s="30">
        <v>2234</v>
      </c>
      <c r="L265" s="30">
        <v>2234</v>
      </c>
      <c r="M265" s="30">
        <f t="shared" si="39"/>
        <v>0</v>
      </c>
      <c r="N265" s="30"/>
      <c r="O265" s="30"/>
      <c r="P265" s="30">
        <f t="shared" si="40"/>
        <v>0</v>
      </c>
      <c r="Q265" s="30">
        <v>0</v>
      </c>
      <c r="R265" s="30">
        <v>0</v>
      </c>
      <c r="S265" s="30">
        <f t="shared" si="41"/>
        <v>0</v>
      </c>
      <c r="T265" s="30">
        <v>17390</v>
      </c>
      <c r="U265" s="30">
        <v>17390</v>
      </c>
      <c r="V265" s="30">
        <f t="shared" si="42"/>
        <v>0</v>
      </c>
      <c r="W265" s="30">
        <v>0</v>
      </c>
      <c r="X265" s="30">
        <v>0</v>
      </c>
      <c r="Y265" s="30">
        <f t="shared" si="43"/>
        <v>0</v>
      </c>
      <c r="Z265" s="30">
        <v>0</v>
      </c>
      <c r="AA265" s="30">
        <v>0</v>
      </c>
      <c r="AB265" s="30">
        <f t="shared" si="44"/>
        <v>0</v>
      </c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  <c r="CQ265" s="7"/>
      <c r="CR265" s="7"/>
      <c r="CS265" s="7"/>
      <c r="CT265" s="7"/>
      <c r="CU265" s="7"/>
      <c r="CV265" s="7"/>
      <c r="CW265" s="7"/>
      <c r="CX265" s="7"/>
      <c r="CY265" s="7"/>
      <c r="CZ265" s="7"/>
      <c r="DA265" s="7"/>
      <c r="DB265" s="7"/>
      <c r="DC265" s="7"/>
      <c r="DD265" s="7"/>
      <c r="DE265" s="7"/>
      <c r="DF265" s="7"/>
      <c r="DG265" s="7"/>
      <c r="DH265" s="7"/>
      <c r="DI265" s="7"/>
      <c r="DJ265" s="7"/>
      <c r="DK265" s="7"/>
      <c r="DL265" s="7"/>
      <c r="DM265" s="7"/>
      <c r="DN265" s="7"/>
      <c r="DO265" s="7"/>
      <c r="DP265" s="7"/>
      <c r="DQ265" s="7"/>
      <c r="DR265" s="7"/>
      <c r="DS265" s="7"/>
      <c r="DT265" s="7"/>
      <c r="DU265" s="7"/>
      <c r="DV265" s="7"/>
      <c r="DW265" s="7"/>
      <c r="DX265" s="7"/>
      <c r="DY265" s="7"/>
      <c r="DZ265" s="7"/>
      <c r="EA265" s="7"/>
      <c r="EB265" s="7"/>
      <c r="EC265" s="7"/>
      <c r="ED265" s="7"/>
      <c r="EE265" s="7"/>
      <c r="EF265" s="7"/>
      <c r="EG265" s="7"/>
      <c r="EH265" s="7"/>
      <c r="EI265" s="7"/>
      <c r="EJ265" s="7"/>
      <c r="EK265" s="7"/>
      <c r="EL265" s="7"/>
      <c r="EM265" s="7"/>
      <c r="EN265" s="7"/>
      <c r="EO265" s="7"/>
      <c r="EP265" s="7"/>
      <c r="EQ265" s="7"/>
      <c r="ER265" s="7"/>
      <c r="ES265" s="7"/>
      <c r="ET265" s="7"/>
      <c r="EU265" s="7"/>
      <c r="EV265" s="7"/>
      <c r="EW265" s="7"/>
      <c r="EX265" s="7"/>
      <c r="EY265" s="7"/>
      <c r="EZ265" s="7"/>
      <c r="FA265" s="7"/>
      <c r="FB265" s="7"/>
      <c r="FC265" s="7"/>
      <c r="FD265" s="7"/>
      <c r="FE265" s="7"/>
      <c r="FF265" s="7"/>
      <c r="FG265" s="7"/>
      <c r="FH265" s="7"/>
      <c r="FI265" s="7"/>
      <c r="FJ265" s="7"/>
      <c r="FK265" s="7"/>
      <c r="FL265" s="7"/>
      <c r="FM265" s="7"/>
      <c r="FN265" s="7"/>
      <c r="FO265" s="7"/>
      <c r="FP265" s="7"/>
      <c r="FQ265" s="7"/>
      <c r="FR265" s="7"/>
      <c r="FS265" s="7"/>
      <c r="FT265" s="7"/>
      <c r="FU265" s="7"/>
      <c r="FV265" s="7"/>
      <c r="FW265" s="7"/>
      <c r="FX265" s="7"/>
      <c r="FY265" s="7"/>
      <c r="FZ265" s="7"/>
      <c r="GA265" s="7"/>
      <c r="GB265" s="7"/>
      <c r="GC265" s="7"/>
      <c r="GD265" s="7"/>
      <c r="GE265" s="7"/>
      <c r="GF265" s="7"/>
      <c r="GG265" s="7"/>
      <c r="GH265" s="7"/>
      <c r="GI265" s="7"/>
      <c r="GJ265" s="7"/>
      <c r="GK265" s="7"/>
      <c r="GL265" s="7"/>
      <c r="GM265" s="7"/>
      <c r="GN265" s="7"/>
      <c r="GO265" s="7"/>
      <c r="GP265" s="7"/>
      <c r="GQ265" s="7"/>
      <c r="GR265" s="7"/>
      <c r="GS265" s="7"/>
      <c r="GT265" s="7"/>
      <c r="GU265" s="7"/>
      <c r="GV265" s="7"/>
      <c r="GW265" s="7"/>
      <c r="GX265" s="7"/>
      <c r="GY265" s="7"/>
      <c r="GZ265" s="7"/>
      <c r="HA265" s="7"/>
      <c r="HB265" s="7"/>
      <c r="HC265" s="7"/>
      <c r="HD265" s="7"/>
      <c r="HE265" s="7"/>
      <c r="HF265" s="7"/>
      <c r="HG265" s="7"/>
      <c r="HH265" s="7"/>
      <c r="HI265" s="7"/>
      <c r="HJ265" s="7"/>
      <c r="HK265" s="7"/>
      <c r="HL265" s="7"/>
      <c r="HM265" s="7"/>
      <c r="HN265" s="7"/>
      <c r="HO265" s="7"/>
      <c r="HP265" s="7"/>
      <c r="HQ265" s="7"/>
      <c r="HR265" s="7"/>
      <c r="HS265" s="7"/>
      <c r="HT265" s="7"/>
      <c r="HU265" s="7"/>
      <c r="HV265" s="7"/>
      <c r="HW265" s="7"/>
      <c r="HX265" s="7"/>
      <c r="HY265" s="7"/>
      <c r="HZ265" s="7"/>
      <c r="IA265" s="7"/>
      <c r="IB265" s="7"/>
      <c r="IC265" s="7"/>
      <c r="ID265" s="7"/>
      <c r="IE265" s="7"/>
      <c r="IF265" s="7"/>
      <c r="IG265" s="7"/>
      <c r="IH265" s="7"/>
      <c r="II265" s="7"/>
      <c r="IJ265" s="7"/>
      <c r="IK265" s="7"/>
      <c r="IL265" s="7"/>
      <c r="IM265" s="7"/>
      <c r="IN265" s="7"/>
      <c r="IO265" s="7"/>
    </row>
    <row r="266" spans="1:249" ht="31.5">
      <c r="A266" s="29" t="s">
        <v>241</v>
      </c>
      <c r="B266" s="30">
        <f t="shared" si="30"/>
        <v>3740</v>
      </c>
      <c r="C266" s="30">
        <f t="shared" si="30"/>
        <v>3740</v>
      </c>
      <c r="D266" s="30">
        <f t="shared" si="30"/>
        <v>0</v>
      </c>
      <c r="E266" s="30">
        <v>0</v>
      </c>
      <c r="F266" s="30">
        <v>0</v>
      </c>
      <c r="G266" s="30">
        <f t="shared" si="31"/>
        <v>0</v>
      </c>
      <c r="H266" s="30">
        <v>0</v>
      </c>
      <c r="I266" s="30">
        <v>0</v>
      </c>
      <c r="J266" s="30">
        <f t="shared" si="38"/>
        <v>0</v>
      </c>
      <c r="K266" s="30">
        <v>3740</v>
      </c>
      <c r="L266" s="30">
        <v>3740</v>
      </c>
      <c r="M266" s="30">
        <f t="shared" si="39"/>
        <v>0</v>
      </c>
      <c r="N266" s="30"/>
      <c r="O266" s="30"/>
      <c r="P266" s="30">
        <f t="shared" si="40"/>
        <v>0</v>
      </c>
      <c r="Q266" s="30">
        <v>0</v>
      </c>
      <c r="R266" s="30">
        <v>0</v>
      </c>
      <c r="S266" s="30">
        <f t="shared" si="41"/>
        <v>0</v>
      </c>
      <c r="T266" s="30">
        <v>0</v>
      </c>
      <c r="U266" s="30">
        <v>0</v>
      </c>
      <c r="V266" s="30">
        <f t="shared" si="42"/>
        <v>0</v>
      </c>
      <c r="W266" s="30">
        <v>0</v>
      </c>
      <c r="X266" s="30">
        <v>0</v>
      </c>
      <c r="Y266" s="30">
        <f t="shared" si="43"/>
        <v>0</v>
      </c>
      <c r="Z266" s="30">
        <v>0</v>
      </c>
      <c r="AA266" s="30">
        <v>0</v>
      </c>
      <c r="AB266" s="30">
        <f t="shared" si="44"/>
        <v>0</v>
      </c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P266" s="7"/>
      <c r="CQ266" s="7"/>
      <c r="CR266" s="7"/>
      <c r="CS266" s="7"/>
      <c r="CT266" s="7"/>
      <c r="CU266" s="7"/>
      <c r="CV266" s="7"/>
      <c r="CW266" s="7"/>
      <c r="CX266" s="7"/>
      <c r="CY266" s="7"/>
      <c r="CZ266" s="7"/>
      <c r="DA266" s="7"/>
      <c r="DB266" s="7"/>
      <c r="DC266" s="7"/>
      <c r="DD266" s="7"/>
      <c r="DE266" s="7"/>
      <c r="DF266" s="7"/>
      <c r="DG266" s="7"/>
      <c r="DH266" s="7"/>
      <c r="DI266" s="7"/>
      <c r="DJ266" s="7"/>
      <c r="DK266" s="7"/>
      <c r="DL266" s="7"/>
      <c r="DM266" s="7"/>
      <c r="DN266" s="7"/>
      <c r="DO266" s="7"/>
      <c r="DP266" s="7"/>
      <c r="DQ266" s="7"/>
      <c r="DR266" s="7"/>
      <c r="DS266" s="7"/>
      <c r="DT266" s="7"/>
      <c r="DU266" s="7"/>
      <c r="DV266" s="7"/>
      <c r="DW266" s="7"/>
      <c r="DX266" s="7"/>
      <c r="DY266" s="7"/>
      <c r="DZ266" s="7"/>
      <c r="EA266" s="7"/>
      <c r="EB266" s="7"/>
      <c r="EC266" s="7"/>
      <c r="ED266" s="7"/>
      <c r="EE266" s="7"/>
      <c r="EF266" s="7"/>
      <c r="EG266" s="7"/>
      <c r="EH266" s="7"/>
      <c r="EI266" s="7"/>
      <c r="EJ266" s="7"/>
      <c r="EK266" s="7"/>
      <c r="EL266" s="7"/>
      <c r="EM266" s="7"/>
      <c r="EN266" s="7"/>
      <c r="EO266" s="7"/>
      <c r="EP266" s="7"/>
      <c r="EQ266" s="7"/>
      <c r="ER266" s="7"/>
      <c r="ES266" s="7"/>
      <c r="ET266" s="7"/>
      <c r="EU266" s="7"/>
      <c r="EV266" s="7"/>
      <c r="EW266" s="7"/>
      <c r="EX266" s="7"/>
      <c r="EY266" s="7"/>
      <c r="EZ266" s="7"/>
      <c r="FA266" s="7"/>
      <c r="FB266" s="7"/>
      <c r="FC266" s="7"/>
      <c r="FD266" s="7"/>
      <c r="FE266" s="7"/>
      <c r="FF266" s="7"/>
      <c r="FG266" s="7"/>
      <c r="FH266" s="7"/>
      <c r="FI266" s="7"/>
      <c r="FJ266" s="7"/>
      <c r="FK266" s="7"/>
      <c r="FL266" s="7"/>
      <c r="FM266" s="7"/>
      <c r="FN266" s="7"/>
      <c r="FO266" s="7"/>
      <c r="FP266" s="7"/>
      <c r="FQ266" s="7"/>
      <c r="FR266" s="7"/>
      <c r="FS266" s="7"/>
      <c r="FT266" s="7"/>
      <c r="FU266" s="7"/>
      <c r="FV266" s="7"/>
      <c r="FW266" s="7"/>
      <c r="FX266" s="7"/>
      <c r="FY266" s="7"/>
      <c r="FZ266" s="7"/>
      <c r="GA266" s="7"/>
      <c r="GB266" s="7"/>
      <c r="GC266" s="7"/>
      <c r="GD266" s="7"/>
      <c r="GE266" s="7"/>
      <c r="GF266" s="7"/>
      <c r="GG266" s="7"/>
      <c r="GH266" s="7"/>
      <c r="GI266" s="7"/>
      <c r="GJ266" s="7"/>
      <c r="GK266" s="7"/>
      <c r="GL266" s="7"/>
      <c r="GM266" s="7"/>
      <c r="GN266" s="7"/>
      <c r="GO266" s="7"/>
      <c r="GP266" s="7"/>
      <c r="GQ266" s="7"/>
      <c r="GR266" s="7"/>
      <c r="GS266" s="7"/>
      <c r="GT266" s="7"/>
      <c r="GU266" s="7"/>
      <c r="GV266" s="7"/>
      <c r="GW266" s="7"/>
      <c r="GX266" s="7"/>
      <c r="GY266" s="7"/>
      <c r="GZ266" s="7"/>
      <c r="HA266" s="7"/>
      <c r="HB266" s="7"/>
      <c r="HC266" s="7"/>
      <c r="HD266" s="7"/>
      <c r="HE266" s="7"/>
      <c r="HF266" s="7"/>
      <c r="HG266" s="7"/>
      <c r="HH266" s="7"/>
      <c r="HI266" s="7"/>
      <c r="HJ266" s="7"/>
      <c r="HK266" s="7"/>
      <c r="HL266" s="7"/>
      <c r="HM266" s="7"/>
      <c r="HN266" s="7"/>
      <c r="HO266" s="7"/>
      <c r="HP266" s="7"/>
      <c r="HQ266" s="7"/>
      <c r="HR266" s="7"/>
      <c r="HS266" s="7"/>
      <c r="HT266" s="7"/>
      <c r="HU266" s="7"/>
      <c r="HV266" s="7"/>
      <c r="HW266" s="7"/>
      <c r="HX266" s="7"/>
      <c r="HY266" s="7"/>
      <c r="HZ266" s="7"/>
      <c r="IA266" s="7"/>
      <c r="IB266" s="7"/>
      <c r="IC266" s="7"/>
      <c r="ID266" s="7"/>
      <c r="IE266" s="7"/>
      <c r="IF266" s="7"/>
      <c r="IG266" s="7"/>
      <c r="IH266" s="7"/>
      <c r="II266" s="7"/>
      <c r="IJ266" s="7"/>
      <c r="IK266" s="7"/>
      <c r="IL266" s="7"/>
      <c r="IM266" s="7"/>
      <c r="IN266" s="7"/>
      <c r="IO266" s="7"/>
    </row>
    <row r="267" spans="1:249">
      <c r="A267" s="29" t="s">
        <v>242</v>
      </c>
      <c r="B267" s="30">
        <f t="shared" si="30"/>
        <v>3499</v>
      </c>
      <c r="C267" s="30">
        <f t="shared" si="30"/>
        <v>3499</v>
      </c>
      <c r="D267" s="30">
        <f t="shared" si="30"/>
        <v>0</v>
      </c>
      <c r="E267" s="30">
        <v>0</v>
      </c>
      <c r="F267" s="30">
        <v>0</v>
      </c>
      <c r="G267" s="30">
        <f t="shared" si="31"/>
        <v>0</v>
      </c>
      <c r="H267" s="30">
        <v>0</v>
      </c>
      <c r="I267" s="30">
        <v>0</v>
      </c>
      <c r="J267" s="30">
        <f t="shared" si="38"/>
        <v>0</v>
      </c>
      <c r="K267" s="30">
        <v>3499</v>
      </c>
      <c r="L267" s="30">
        <v>3499</v>
      </c>
      <c r="M267" s="30">
        <f t="shared" si="39"/>
        <v>0</v>
      </c>
      <c r="N267" s="30"/>
      <c r="O267" s="30"/>
      <c r="P267" s="30">
        <f t="shared" si="40"/>
        <v>0</v>
      </c>
      <c r="Q267" s="30">
        <v>0</v>
      </c>
      <c r="R267" s="30">
        <v>0</v>
      </c>
      <c r="S267" s="30">
        <f t="shared" si="41"/>
        <v>0</v>
      </c>
      <c r="T267" s="30">
        <v>0</v>
      </c>
      <c r="U267" s="30">
        <v>0</v>
      </c>
      <c r="V267" s="30">
        <f t="shared" si="42"/>
        <v>0</v>
      </c>
      <c r="W267" s="30">
        <v>0</v>
      </c>
      <c r="X267" s="30">
        <v>0</v>
      </c>
      <c r="Y267" s="30">
        <f t="shared" si="43"/>
        <v>0</v>
      </c>
      <c r="Z267" s="30">
        <v>0</v>
      </c>
      <c r="AA267" s="30">
        <v>0</v>
      </c>
      <c r="AB267" s="30">
        <f t="shared" si="44"/>
        <v>0</v>
      </c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  <c r="CS267" s="7"/>
      <c r="CT267" s="7"/>
      <c r="CU267" s="7"/>
      <c r="CV267" s="7"/>
      <c r="CW267" s="7"/>
      <c r="CX267" s="7"/>
      <c r="CY267" s="7"/>
      <c r="CZ267" s="7"/>
      <c r="DA267" s="7"/>
      <c r="DB267" s="7"/>
      <c r="DC267" s="7"/>
      <c r="DD267" s="7"/>
      <c r="DE267" s="7"/>
      <c r="DF267" s="7"/>
      <c r="DG267" s="7"/>
      <c r="DH267" s="7"/>
      <c r="DI267" s="7"/>
      <c r="DJ267" s="7"/>
      <c r="DK267" s="7"/>
      <c r="DL267" s="7"/>
      <c r="DM267" s="7"/>
      <c r="DN267" s="7"/>
      <c r="DO267" s="7"/>
      <c r="DP267" s="7"/>
      <c r="DQ267" s="7"/>
      <c r="DR267" s="7"/>
      <c r="DS267" s="7"/>
      <c r="DT267" s="7"/>
      <c r="DU267" s="7"/>
      <c r="DV267" s="7"/>
      <c r="DW267" s="7"/>
      <c r="DX267" s="7"/>
      <c r="DY267" s="7"/>
      <c r="DZ267" s="7"/>
      <c r="EA267" s="7"/>
      <c r="EB267" s="7"/>
      <c r="EC267" s="7"/>
      <c r="ED267" s="7"/>
      <c r="EE267" s="7"/>
      <c r="EF267" s="7"/>
      <c r="EG267" s="7"/>
      <c r="EH267" s="7"/>
      <c r="EI267" s="7"/>
      <c r="EJ267" s="7"/>
      <c r="EK267" s="7"/>
      <c r="EL267" s="7"/>
      <c r="EM267" s="7"/>
      <c r="EN267" s="7"/>
      <c r="EO267" s="7"/>
      <c r="EP267" s="7"/>
      <c r="EQ267" s="7"/>
      <c r="ER267" s="7"/>
      <c r="ES267" s="7"/>
      <c r="ET267" s="7"/>
      <c r="EU267" s="7"/>
      <c r="EV267" s="7"/>
      <c r="EW267" s="7"/>
      <c r="EX267" s="7"/>
      <c r="EY267" s="7"/>
      <c r="EZ267" s="7"/>
      <c r="FA267" s="7"/>
      <c r="FB267" s="7"/>
      <c r="FC267" s="7"/>
      <c r="FD267" s="7"/>
      <c r="FE267" s="7"/>
      <c r="FF267" s="7"/>
      <c r="FG267" s="7"/>
      <c r="FH267" s="7"/>
      <c r="FI267" s="7"/>
      <c r="FJ267" s="7"/>
      <c r="FK267" s="7"/>
      <c r="FL267" s="7"/>
      <c r="FM267" s="7"/>
      <c r="FN267" s="7"/>
      <c r="FO267" s="7"/>
      <c r="FP267" s="7"/>
      <c r="FQ267" s="7"/>
      <c r="FR267" s="7"/>
      <c r="FS267" s="7"/>
      <c r="FT267" s="7"/>
      <c r="FU267" s="7"/>
      <c r="FV267" s="7"/>
      <c r="FW267" s="7"/>
      <c r="FX267" s="7"/>
      <c r="FY267" s="7"/>
      <c r="FZ267" s="7"/>
      <c r="GA267" s="7"/>
      <c r="GB267" s="7"/>
      <c r="GC267" s="7"/>
      <c r="GD267" s="7"/>
      <c r="GE267" s="7"/>
      <c r="GF267" s="7"/>
      <c r="GG267" s="7"/>
      <c r="GH267" s="7"/>
      <c r="GI267" s="7"/>
      <c r="GJ267" s="7"/>
      <c r="GK267" s="7"/>
      <c r="GL267" s="7"/>
      <c r="GM267" s="7"/>
      <c r="GN267" s="7"/>
      <c r="GO267" s="7"/>
      <c r="GP267" s="7"/>
      <c r="GQ267" s="7"/>
      <c r="GR267" s="7"/>
      <c r="GS267" s="7"/>
      <c r="GT267" s="7"/>
      <c r="GU267" s="7"/>
      <c r="GV267" s="7"/>
      <c r="GW267" s="7"/>
      <c r="GX267" s="7"/>
      <c r="GY267" s="7"/>
      <c r="GZ267" s="7"/>
      <c r="HA267" s="7"/>
      <c r="HB267" s="7"/>
      <c r="HC267" s="7"/>
      <c r="HD267" s="7"/>
      <c r="HE267" s="7"/>
      <c r="HF267" s="7"/>
      <c r="HG267" s="7"/>
      <c r="HH267" s="7"/>
      <c r="HI267" s="7"/>
      <c r="HJ267" s="7"/>
      <c r="HK267" s="7"/>
      <c r="HL267" s="7"/>
      <c r="HM267" s="7"/>
      <c r="HN267" s="7"/>
      <c r="HO267" s="7"/>
      <c r="HP267" s="7"/>
      <c r="HQ267" s="7"/>
      <c r="HR267" s="7"/>
      <c r="HS267" s="7"/>
      <c r="HT267" s="7"/>
      <c r="HU267" s="7"/>
      <c r="HV267" s="7"/>
      <c r="HW267" s="7"/>
      <c r="HX267" s="7"/>
      <c r="HY267" s="7"/>
      <c r="HZ267" s="7"/>
      <c r="IA267" s="7"/>
      <c r="IB267" s="7"/>
      <c r="IC267" s="7"/>
      <c r="ID267" s="7"/>
      <c r="IE267" s="7"/>
      <c r="IF267" s="7"/>
      <c r="IG267" s="7"/>
      <c r="IH267" s="7"/>
      <c r="II267" s="7"/>
      <c r="IJ267" s="7"/>
      <c r="IK267" s="7"/>
      <c r="IL267" s="7"/>
      <c r="IM267" s="7"/>
      <c r="IN267" s="7"/>
      <c r="IO267" s="7"/>
    </row>
    <row r="268" spans="1:249" ht="31.5">
      <c r="A268" s="29" t="s">
        <v>243</v>
      </c>
      <c r="B268" s="30">
        <f t="shared" si="30"/>
        <v>12437</v>
      </c>
      <c r="C268" s="30">
        <f t="shared" si="30"/>
        <v>12437</v>
      </c>
      <c r="D268" s="30">
        <f t="shared" si="30"/>
        <v>0</v>
      </c>
      <c r="E268" s="30">
        <v>0</v>
      </c>
      <c r="F268" s="30">
        <v>0</v>
      </c>
      <c r="G268" s="30">
        <f t="shared" si="31"/>
        <v>0</v>
      </c>
      <c r="H268" s="30">
        <v>0</v>
      </c>
      <c r="I268" s="30">
        <v>0</v>
      </c>
      <c r="J268" s="30">
        <f t="shared" si="38"/>
        <v>0</v>
      </c>
      <c r="K268" s="30">
        <v>12437</v>
      </c>
      <c r="L268" s="30">
        <v>12437</v>
      </c>
      <c r="M268" s="30">
        <f t="shared" si="39"/>
        <v>0</v>
      </c>
      <c r="N268" s="30"/>
      <c r="O268" s="30"/>
      <c r="P268" s="30">
        <f t="shared" si="40"/>
        <v>0</v>
      </c>
      <c r="Q268" s="30">
        <v>0</v>
      </c>
      <c r="R268" s="30">
        <v>0</v>
      </c>
      <c r="S268" s="30">
        <f t="shared" si="41"/>
        <v>0</v>
      </c>
      <c r="T268" s="30">
        <v>0</v>
      </c>
      <c r="U268" s="30">
        <v>0</v>
      </c>
      <c r="V268" s="30">
        <f t="shared" si="42"/>
        <v>0</v>
      </c>
      <c r="W268" s="30">
        <v>0</v>
      </c>
      <c r="X268" s="30">
        <v>0</v>
      </c>
      <c r="Y268" s="30">
        <f t="shared" si="43"/>
        <v>0</v>
      </c>
      <c r="Z268" s="30">
        <v>0</v>
      </c>
      <c r="AA268" s="30">
        <v>0</v>
      </c>
      <c r="AB268" s="30">
        <f t="shared" si="44"/>
        <v>0</v>
      </c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  <c r="CS268" s="7"/>
      <c r="CT268" s="7"/>
      <c r="CU268" s="7"/>
      <c r="CV268" s="7"/>
      <c r="CW268" s="7"/>
      <c r="CX268" s="7"/>
      <c r="CY268" s="7"/>
      <c r="CZ268" s="7"/>
      <c r="DA268" s="7"/>
      <c r="DB268" s="7"/>
      <c r="DC268" s="7"/>
      <c r="DD268" s="7"/>
      <c r="DE268" s="7"/>
      <c r="DF268" s="7"/>
      <c r="DG268" s="7"/>
      <c r="DH268" s="7"/>
      <c r="DI268" s="7"/>
      <c r="DJ268" s="7"/>
      <c r="DK268" s="7"/>
      <c r="DL268" s="7"/>
      <c r="DM268" s="7"/>
      <c r="DN268" s="7"/>
      <c r="DO268" s="7"/>
      <c r="DP268" s="7"/>
      <c r="DQ268" s="7"/>
      <c r="DR268" s="7"/>
      <c r="DS268" s="7"/>
      <c r="DT268" s="7"/>
      <c r="DU268" s="7"/>
      <c r="DV268" s="7"/>
      <c r="DW268" s="7"/>
      <c r="DX268" s="7"/>
      <c r="DY268" s="7"/>
      <c r="DZ268" s="7"/>
      <c r="EA268" s="7"/>
      <c r="EB268" s="7"/>
      <c r="EC268" s="7"/>
      <c r="ED268" s="7"/>
      <c r="EE268" s="7"/>
      <c r="EF268" s="7"/>
      <c r="EG268" s="7"/>
      <c r="EH268" s="7"/>
      <c r="EI268" s="7"/>
      <c r="EJ268" s="7"/>
      <c r="EK268" s="7"/>
      <c r="EL268" s="7"/>
      <c r="EM268" s="7"/>
      <c r="EN268" s="7"/>
      <c r="EO268" s="7"/>
      <c r="EP268" s="7"/>
      <c r="EQ268" s="7"/>
      <c r="ER268" s="7"/>
      <c r="ES268" s="7"/>
      <c r="ET268" s="7"/>
      <c r="EU268" s="7"/>
      <c r="EV268" s="7"/>
      <c r="EW268" s="7"/>
      <c r="EX268" s="7"/>
      <c r="EY268" s="7"/>
      <c r="EZ268" s="7"/>
      <c r="FA268" s="7"/>
      <c r="FB268" s="7"/>
      <c r="FC268" s="7"/>
      <c r="FD268" s="7"/>
      <c r="FE268" s="7"/>
      <c r="FF268" s="7"/>
      <c r="FG268" s="7"/>
      <c r="FH268" s="7"/>
      <c r="FI268" s="7"/>
      <c r="FJ268" s="7"/>
      <c r="FK268" s="7"/>
      <c r="FL268" s="7"/>
      <c r="FM268" s="7"/>
      <c r="FN268" s="7"/>
      <c r="FO268" s="7"/>
      <c r="FP268" s="7"/>
      <c r="FQ268" s="7"/>
      <c r="FR268" s="7"/>
      <c r="FS268" s="7"/>
      <c r="FT268" s="7"/>
      <c r="FU268" s="7"/>
      <c r="FV268" s="7"/>
      <c r="FW268" s="7"/>
      <c r="FX268" s="7"/>
      <c r="FY268" s="7"/>
      <c r="FZ268" s="7"/>
      <c r="GA268" s="7"/>
      <c r="GB268" s="7"/>
      <c r="GC268" s="7"/>
      <c r="GD268" s="7"/>
      <c r="GE268" s="7"/>
      <c r="GF268" s="7"/>
      <c r="GG268" s="7"/>
      <c r="GH268" s="7"/>
      <c r="GI268" s="7"/>
      <c r="GJ268" s="7"/>
      <c r="GK268" s="7"/>
      <c r="GL268" s="7"/>
      <c r="GM268" s="7"/>
      <c r="GN268" s="7"/>
      <c r="GO268" s="7"/>
      <c r="GP268" s="7"/>
      <c r="GQ268" s="7"/>
      <c r="GR268" s="7"/>
      <c r="GS268" s="7"/>
      <c r="GT268" s="7"/>
      <c r="GU268" s="7"/>
      <c r="GV268" s="7"/>
      <c r="GW268" s="7"/>
      <c r="GX268" s="7"/>
      <c r="GY268" s="7"/>
      <c r="GZ268" s="7"/>
      <c r="HA268" s="7"/>
      <c r="HB268" s="7"/>
      <c r="HC268" s="7"/>
      <c r="HD268" s="7"/>
      <c r="HE268" s="7"/>
      <c r="HF268" s="7"/>
      <c r="HG268" s="7"/>
      <c r="HH268" s="7"/>
      <c r="HI268" s="7"/>
      <c r="HJ268" s="7"/>
      <c r="HK268" s="7"/>
      <c r="HL268" s="7"/>
      <c r="HM268" s="7"/>
      <c r="HN268" s="7"/>
      <c r="HO268" s="7"/>
      <c r="HP268" s="7"/>
      <c r="HQ268" s="7"/>
      <c r="HR268" s="7"/>
      <c r="HS268" s="7"/>
      <c r="HT268" s="7"/>
      <c r="HU268" s="7"/>
      <c r="HV268" s="7"/>
      <c r="HW268" s="7"/>
      <c r="HX268" s="7"/>
      <c r="HY268" s="7"/>
      <c r="HZ268" s="7"/>
      <c r="IA268" s="7"/>
      <c r="IB268" s="7"/>
      <c r="IC268" s="7"/>
      <c r="ID268" s="7"/>
      <c r="IE268" s="7"/>
      <c r="IF268" s="7"/>
      <c r="IG268" s="7"/>
      <c r="IH268" s="7"/>
      <c r="II268" s="7"/>
      <c r="IJ268" s="7"/>
      <c r="IK268" s="7"/>
      <c r="IL268" s="7"/>
      <c r="IM268" s="7"/>
      <c r="IN268" s="7"/>
      <c r="IO268" s="7"/>
    </row>
    <row r="269" spans="1:249" ht="47.25">
      <c r="A269" s="29" t="s">
        <v>244</v>
      </c>
      <c r="B269" s="30">
        <f t="shared" si="30"/>
        <v>10300000</v>
      </c>
      <c r="C269" s="30">
        <f t="shared" si="30"/>
        <v>10300000</v>
      </c>
      <c r="D269" s="30">
        <f t="shared" si="30"/>
        <v>0</v>
      </c>
      <c r="E269" s="30">
        <v>0</v>
      </c>
      <c r="F269" s="30">
        <v>0</v>
      </c>
      <c r="G269" s="30">
        <f t="shared" si="31"/>
        <v>0</v>
      </c>
      <c r="H269" s="30">
        <v>0</v>
      </c>
      <c r="I269" s="30">
        <v>0</v>
      </c>
      <c r="J269" s="30">
        <f t="shared" si="38"/>
        <v>0</v>
      </c>
      <c r="K269" s="30"/>
      <c r="L269" s="30"/>
      <c r="M269" s="30">
        <f t="shared" si="39"/>
        <v>0</v>
      </c>
      <c r="N269" s="30"/>
      <c r="O269" s="30"/>
      <c r="P269" s="30">
        <f t="shared" si="40"/>
        <v>0</v>
      </c>
      <c r="Q269" s="30">
        <v>0</v>
      </c>
      <c r="R269" s="30">
        <v>0</v>
      </c>
      <c r="S269" s="30">
        <f t="shared" si="41"/>
        <v>0</v>
      </c>
      <c r="T269" s="30">
        <v>0</v>
      </c>
      <c r="U269" s="30">
        <v>0</v>
      </c>
      <c r="V269" s="30">
        <f t="shared" si="42"/>
        <v>0</v>
      </c>
      <c r="W269" s="30">
        <v>0</v>
      </c>
      <c r="X269" s="30">
        <v>0</v>
      </c>
      <c r="Y269" s="30">
        <f t="shared" si="43"/>
        <v>0</v>
      </c>
      <c r="Z269" s="30">
        <v>10300000</v>
      </c>
      <c r="AA269" s="30">
        <v>10300000</v>
      </c>
      <c r="AB269" s="30">
        <f t="shared" si="44"/>
        <v>0</v>
      </c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7"/>
      <c r="CS269" s="7"/>
      <c r="CT269" s="7"/>
      <c r="CU269" s="7"/>
      <c r="CV269" s="7"/>
      <c r="CW269" s="7"/>
      <c r="CX269" s="7"/>
      <c r="CY269" s="7"/>
      <c r="CZ269" s="7"/>
      <c r="DA269" s="7"/>
      <c r="DB269" s="7"/>
      <c r="DC269" s="7"/>
      <c r="DD269" s="7"/>
      <c r="DE269" s="7"/>
      <c r="DF269" s="7"/>
      <c r="DG269" s="7"/>
      <c r="DH269" s="7"/>
      <c r="DI269" s="7"/>
      <c r="DJ269" s="7"/>
      <c r="DK269" s="7"/>
      <c r="DL269" s="7"/>
      <c r="DM269" s="7"/>
      <c r="DN269" s="7"/>
      <c r="DO269" s="7"/>
      <c r="DP269" s="7"/>
      <c r="DQ269" s="7"/>
      <c r="DR269" s="7"/>
      <c r="DS269" s="7"/>
      <c r="DT269" s="7"/>
      <c r="DU269" s="7"/>
      <c r="DV269" s="7"/>
      <c r="DW269" s="7"/>
      <c r="DX269" s="7"/>
      <c r="DY269" s="7"/>
      <c r="DZ269" s="7"/>
      <c r="EA269" s="7"/>
      <c r="EB269" s="7"/>
      <c r="EC269" s="7"/>
      <c r="ED269" s="7"/>
      <c r="EE269" s="7"/>
      <c r="EF269" s="7"/>
      <c r="EG269" s="7"/>
      <c r="EH269" s="7"/>
      <c r="EI269" s="7"/>
      <c r="EJ269" s="7"/>
      <c r="EK269" s="7"/>
      <c r="EL269" s="7"/>
      <c r="EM269" s="7"/>
      <c r="EN269" s="7"/>
      <c r="EO269" s="7"/>
      <c r="EP269" s="7"/>
      <c r="EQ269" s="7"/>
      <c r="ER269" s="7"/>
      <c r="ES269" s="7"/>
      <c r="ET269" s="7"/>
      <c r="EU269" s="7"/>
      <c r="EV269" s="7"/>
      <c r="EW269" s="7"/>
      <c r="EX269" s="7"/>
      <c r="EY269" s="7"/>
      <c r="EZ269" s="7"/>
      <c r="FA269" s="7"/>
      <c r="FB269" s="7"/>
      <c r="FC269" s="7"/>
      <c r="FD269" s="7"/>
      <c r="FE269" s="7"/>
      <c r="FF269" s="7"/>
      <c r="FG269" s="7"/>
      <c r="FH269" s="7"/>
      <c r="FI269" s="7"/>
      <c r="FJ269" s="7"/>
      <c r="FK269" s="7"/>
      <c r="FL269" s="7"/>
      <c r="FM269" s="7"/>
      <c r="FN269" s="7"/>
      <c r="FO269" s="7"/>
      <c r="FP269" s="7"/>
      <c r="FQ269" s="7"/>
      <c r="FR269" s="7"/>
      <c r="FS269" s="7"/>
      <c r="FT269" s="7"/>
      <c r="FU269" s="7"/>
      <c r="FV269" s="7"/>
      <c r="FW269" s="7"/>
      <c r="FX269" s="7"/>
      <c r="FY269" s="7"/>
      <c r="FZ269" s="7"/>
      <c r="GA269" s="7"/>
      <c r="GB269" s="7"/>
      <c r="GC269" s="7"/>
      <c r="GD269" s="7"/>
      <c r="GE269" s="7"/>
      <c r="GF269" s="7"/>
      <c r="GG269" s="7"/>
      <c r="GH269" s="7"/>
      <c r="GI269" s="7"/>
      <c r="GJ269" s="7"/>
      <c r="GK269" s="7"/>
      <c r="GL269" s="7"/>
      <c r="GM269" s="7"/>
      <c r="GN269" s="7"/>
      <c r="GO269" s="7"/>
      <c r="GP269" s="7"/>
      <c r="GQ269" s="7"/>
      <c r="GR269" s="7"/>
      <c r="GS269" s="7"/>
      <c r="GT269" s="7"/>
      <c r="GU269" s="7"/>
      <c r="GV269" s="7"/>
      <c r="GW269" s="7"/>
      <c r="GX269" s="7"/>
      <c r="GY269" s="7"/>
      <c r="GZ269" s="7"/>
      <c r="HA269" s="7"/>
      <c r="HB269" s="7"/>
      <c r="HC269" s="7"/>
      <c r="HD269" s="7"/>
      <c r="HE269" s="7"/>
      <c r="HF269" s="7"/>
      <c r="HG269" s="7"/>
      <c r="HH269" s="7"/>
      <c r="HI269" s="7"/>
      <c r="HJ269" s="7"/>
      <c r="HK269" s="7"/>
      <c r="HL269" s="7"/>
      <c r="HM269" s="7"/>
      <c r="HN269" s="7"/>
      <c r="HO269" s="7"/>
      <c r="HP269" s="7"/>
      <c r="HQ269" s="7"/>
      <c r="HR269" s="7"/>
      <c r="HS269" s="7"/>
      <c r="HT269" s="7"/>
      <c r="HU269" s="7"/>
      <c r="HV269" s="7"/>
      <c r="HW269" s="7"/>
      <c r="HX269" s="7"/>
      <c r="HY269" s="7"/>
      <c r="HZ269" s="7"/>
      <c r="IA269" s="7"/>
      <c r="IB269" s="7"/>
      <c r="IC269" s="7"/>
      <c r="ID269" s="7"/>
      <c r="IE269" s="7"/>
      <c r="IF269" s="7"/>
      <c r="IG269" s="7"/>
      <c r="IH269" s="7"/>
      <c r="II269" s="7"/>
      <c r="IJ269" s="7"/>
      <c r="IK269" s="7"/>
      <c r="IL269" s="7"/>
      <c r="IM269" s="7"/>
      <c r="IN269" s="7"/>
      <c r="IO269" s="7"/>
    </row>
    <row r="270" spans="1:249" ht="94.5">
      <c r="A270" s="26" t="s">
        <v>245</v>
      </c>
      <c r="B270" s="30">
        <f t="shared" si="30"/>
        <v>2114682</v>
      </c>
      <c r="C270" s="30">
        <f t="shared" si="30"/>
        <v>2114682</v>
      </c>
      <c r="D270" s="30">
        <f t="shared" si="30"/>
        <v>0</v>
      </c>
      <c r="E270" s="30"/>
      <c r="F270" s="30"/>
      <c r="G270" s="30">
        <f t="shared" si="31"/>
        <v>0</v>
      </c>
      <c r="H270" s="30">
        <f>322000-120000+50100</f>
        <v>252100</v>
      </c>
      <c r="I270" s="30">
        <f>322000-120000+50100</f>
        <v>252100</v>
      </c>
      <c r="J270" s="30">
        <f t="shared" si="38"/>
        <v>0</v>
      </c>
      <c r="K270" s="30">
        <f>120000-50100</f>
        <v>69900</v>
      </c>
      <c r="L270" s="30">
        <f>120000-50100</f>
        <v>69900</v>
      </c>
      <c r="M270" s="30">
        <f t="shared" si="39"/>
        <v>0</v>
      </c>
      <c r="N270" s="30">
        <v>0</v>
      </c>
      <c r="O270" s="30">
        <v>0</v>
      </c>
      <c r="P270" s="30">
        <f t="shared" si="40"/>
        <v>0</v>
      </c>
      <c r="Q270" s="30">
        <v>0</v>
      </c>
      <c r="R270" s="30">
        <v>0</v>
      </c>
      <c r="S270" s="30">
        <f t="shared" si="41"/>
        <v>0</v>
      </c>
      <c r="T270" s="30">
        <f>652613+136049+961108</f>
        <v>1749770</v>
      </c>
      <c r="U270" s="30">
        <f>652613+136049+961108</f>
        <v>1749770</v>
      </c>
      <c r="V270" s="30">
        <f t="shared" si="42"/>
        <v>0</v>
      </c>
      <c r="W270" s="30"/>
      <c r="X270" s="30"/>
      <c r="Y270" s="30">
        <f t="shared" si="43"/>
        <v>0</v>
      </c>
      <c r="Z270" s="30">
        <f>1004020-961108</f>
        <v>42912</v>
      </c>
      <c r="AA270" s="30">
        <f>1004020-961108</f>
        <v>42912</v>
      </c>
      <c r="AB270" s="30">
        <f t="shared" si="44"/>
        <v>0</v>
      </c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7"/>
      <c r="CS270" s="7"/>
      <c r="CT270" s="7"/>
      <c r="CU270" s="7"/>
      <c r="CV270" s="7"/>
      <c r="CW270" s="7"/>
      <c r="CX270" s="7"/>
      <c r="CY270" s="7"/>
      <c r="CZ270" s="7"/>
      <c r="DA270" s="7"/>
      <c r="DB270" s="7"/>
      <c r="DC270" s="7"/>
      <c r="DD270" s="7"/>
      <c r="DE270" s="7"/>
      <c r="DF270" s="7"/>
      <c r="DG270" s="7"/>
      <c r="DH270" s="7"/>
      <c r="DI270" s="7"/>
      <c r="DJ270" s="7"/>
      <c r="DK270" s="7"/>
      <c r="DL270" s="7"/>
      <c r="DM270" s="7"/>
      <c r="DN270" s="7"/>
      <c r="DO270" s="7"/>
      <c r="DP270" s="7"/>
      <c r="DQ270" s="7"/>
      <c r="DR270" s="7"/>
      <c r="DS270" s="7"/>
      <c r="DT270" s="7"/>
      <c r="DU270" s="7"/>
      <c r="DV270" s="7"/>
      <c r="DW270" s="7"/>
      <c r="DX270" s="7"/>
      <c r="DY270" s="7"/>
      <c r="DZ270" s="7"/>
      <c r="EA270" s="7"/>
      <c r="EB270" s="7"/>
      <c r="EC270" s="7"/>
      <c r="ED270" s="7"/>
      <c r="EE270" s="7"/>
      <c r="EF270" s="7"/>
      <c r="EG270" s="7"/>
      <c r="EH270" s="7"/>
      <c r="EI270" s="7"/>
      <c r="EJ270" s="7"/>
      <c r="EK270" s="7"/>
      <c r="EL270" s="7"/>
      <c r="EM270" s="7"/>
      <c r="EN270" s="7"/>
      <c r="EO270" s="7"/>
      <c r="EP270" s="7"/>
      <c r="EQ270" s="7"/>
      <c r="ER270" s="7"/>
      <c r="ES270" s="7"/>
      <c r="ET270" s="7"/>
      <c r="EU270" s="7"/>
      <c r="EV270" s="7"/>
      <c r="EW270" s="7"/>
      <c r="EX270" s="7"/>
      <c r="EY270" s="7"/>
      <c r="EZ270" s="7"/>
      <c r="FA270" s="7"/>
      <c r="FB270" s="7"/>
      <c r="FC270" s="7"/>
      <c r="FD270" s="7"/>
      <c r="FE270" s="7"/>
      <c r="FF270" s="7"/>
      <c r="FG270" s="7"/>
      <c r="FH270" s="7"/>
      <c r="FI270" s="7"/>
      <c r="FJ270" s="7"/>
      <c r="FK270" s="7"/>
      <c r="FL270" s="7"/>
      <c r="FM270" s="7"/>
      <c r="FN270" s="7"/>
      <c r="FO270" s="7"/>
      <c r="FP270" s="7"/>
      <c r="FQ270" s="7"/>
      <c r="FR270" s="7"/>
      <c r="FS270" s="7"/>
      <c r="FT270" s="7"/>
      <c r="FU270" s="7"/>
      <c r="FV270" s="7"/>
      <c r="FW270" s="7"/>
      <c r="FX270" s="7"/>
      <c r="FY270" s="7"/>
      <c r="FZ270" s="7"/>
      <c r="GA270" s="7"/>
      <c r="GB270" s="7"/>
      <c r="GC270" s="7"/>
      <c r="GD270" s="7"/>
      <c r="GE270" s="7"/>
      <c r="GF270" s="7"/>
      <c r="GG270" s="7"/>
      <c r="GH270" s="7"/>
      <c r="GI270" s="7"/>
      <c r="GJ270" s="7"/>
      <c r="GK270" s="7"/>
      <c r="GL270" s="7"/>
      <c r="GM270" s="7"/>
      <c r="GN270" s="7"/>
      <c r="GO270" s="7"/>
      <c r="GP270" s="7"/>
      <c r="GQ270" s="7"/>
      <c r="GR270" s="7"/>
      <c r="GS270" s="7"/>
      <c r="GT270" s="7"/>
      <c r="GU270" s="7"/>
      <c r="GV270" s="7"/>
      <c r="GW270" s="7"/>
      <c r="GX270" s="7"/>
      <c r="GY270" s="7"/>
      <c r="GZ270" s="7"/>
      <c r="HA270" s="7"/>
      <c r="HB270" s="7"/>
      <c r="HC270" s="7"/>
      <c r="HD270" s="7"/>
      <c r="HE270" s="7"/>
      <c r="HF270" s="7"/>
      <c r="HG270" s="7"/>
      <c r="HH270" s="7"/>
      <c r="HI270" s="7"/>
      <c r="HJ270" s="7"/>
      <c r="HK270" s="7"/>
      <c r="HL270" s="7"/>
      <c r="HM270" s="7"/>
      <c r="HN270" s="7"/>
      <c r="HO270" s="7"/>
      <c r="HP270" s="7"/>
      <c r="HQ270" s="7"/>
      <c r="HR270" s="7"/>
      <c r="HS270" s="7"/>
      <c r="HT270" s="7"/>
      <c r="HU270" s="7"/>
      <c r="HV270" s="7"/>
      <c r="HW270" s="7"/>
      <c r="HX270" s="7"/>
      <c r="HY270" s="7"/>
      <c r="HZ270" s="7"/>
      <c r="IA270" s="7"/>
      <c r="IB270" s="7"/>
      <c r="IC270" s="7"/>
      <c r="ID270" s="7"/>
      <c r="IE270" s="7"/>
      <c r="IF270" s="7"/>
      <c r="IG270" s="7"/>
      <c r="IH270" s="7"/>
      <c r="II270" s="7"/>
      <c r="IJ270" s="7"/>
      <c r="IK270" s="7"/>
      <c r="IL270" s="7"/>
      <c r="IM270" s="7"/>
      <c r="IN270" s="7"/>
      <c r="IO270" s="7"/>
    </row>
    <row r="271" spans="1:249" ht="94.5">
      <c r="A271" s="26" t="s">
        <v>246</v>
      </c>
      <c r="B271" s="30">
        <f t="shared" si="30"/>
        <v>96000</v>
      </c>
      <c r="C271" s="30">
        <f t="shared" si="30"/>
        <v>96000</v>
      </c>
      <c r="D271" s="30">
        <f t="shared" si="30"/>
        <v>0</v>
      </c>
      <c r="E271" s="30">
        <v>0</v>
      </c>
      <c r="F271" s="30">
        <v>0</v>
      </c>
      <c r="G271" s="30">
        <f t="shared" si="31"/>
        <v>0</v>
      </c>
      <c r="H271" s="30">
        <v>0</v>
      </c>
      <c r="I271" s="30">
        <v>0</v>
      </c>
      <c r="J271" s="30">
        <f t="shared" si="38"/>
        <v>0</v>
      </c>
      <c r="K271" s="30">
        <v>0</v>
      </c>
      <c r="L271" s="30">
        <v>0</v>
      </c>
      <c r="M271" s="30">
        <f t="shared" si="39"/>
        <v>0</v>
      </c>
      <c r="N271" s="30">
        <v>0</v>
      </c>
      <c r="O271" s="30">
        <v>0</v>
      </c>
      <c r="P271" s="30">
        <f t="shared" si="40"/>
        <v>0</v>
      </c>
      <c r="Q271" s="30">
        <v>0</v>
      </c>
      <c r="R271" s="30">
        <v>0</v>
      </c>
      <c r="S271" s="30">
        <f t="shared" si="41"/>
        <v>0</v>
      </c>
      <c r="T271" s="30">
        <v>68000</v>
      </c>
      <c r="U271" s="30">
        <v>68000</v>
      </c>
      <c r="V271" s="30">
        <f t="shared" si="42"/>
        <v>0</v>
      </c>
      <c r="W271" s="30">
        <v>0</v>
      </c>
      <c r="X271" s="30">
        <v>0</v>
      </c>
      <c r="Y271" s="30">
        <f t="shared" si="43"/>
        <v>0</v>
      </c>
      <c r="Z271" s="30">
        <v>28000</v>
      </c>
      <c r="AA271" s="30">
        <v>28000</v>
      </c>
      <c r="AB271" s="30">
        <f t="shared" si="44"/>
        <v>0</v>
      </c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  <c r="CS271" s="7"/>
      <c r="CT271" s="7"/>
      <c r="CU271" s="7"/>
      <c r="CV271" s="7"/>
      <c r="CW271" s="7"/>
      <c r="CX271" s="7"/>
      <c r="CY271" s="7"/>
      <c r="CZ271" s="7"/>
      <c r="DA271" s="7"/>
      <c r="DB271" s="7"/>
      <c r="DC271" s="7"/>
      <c r="DD271" s="7"/>
      <c r="DE271" s="7"/>
      <c r="DF271" s="7"/>
      <c r="DG271" s="7"/>
      <c r="DH271" s="7"/>
      <c r="DI271" s="7"/>
      <c r="DJ271" s="7"/>
      <c r="DK271" s="7"/>
      <c r="DL271" s="7"/>
      <c r="DM271" s="7"/>
      <c r="DN271" s="7"/>
      <c r="DO271" s="7"/>
      <c r="DP271" s="7"/>
      <c r="DQ271" s="7"/>
      <c r="DR271" s="7"/>
      <c r="DS271" s="7"/>
      <c r="DT271" s="7"/>
      <c r="DU271" s="7"/>
      <c r="DV271" s="7"/>
      <c r="DW271" s="7"/>
      <c r="DX271" s="7"/>
      <c r="DY271" s="7"/>
      <c r="DZ271" s="7"/>
      <c r="EA271" s="7"/>
      <c r="EB271" s="7"/>
      <c r="EC271" s="7"/>
      <c r="ED271" s="7"/>
      <c r="EE271" s="7"/>
      <c r="EF271" s="7"/>
      <c r="EG271" s="7"/>
      <c r="EH271" s="7"/>
      <c r="EI271" s="7"/>
      <c r="EJ271" s="7"/>
      <c r="EK271" s="7"/>
      <c r="EL271" s="7"/>
      <c r="EM271" s="7"/>
      <c r="EN271" s="7"/>
      <c r="EO271" s="7"/>
      <c r="EP271" s="7"/>
      <c r="EQ271" s="7"/>
      <c r="ER271" s="7"/>
      <c r="ES271" s="7"/>
      <c r="ET271" s="7"/>
      <c r="EU271" s="7"/>
      <c r="EV271" s="7"/>
      <c r="EW271" s="7"/>
      <c r="EX271" s="7"/>
      <c r="EY271" s="7"/>
      <c r="EZ271" s="7"/>
      <c r="FA271" s="7"/>
      <c r="FB271" s="7"/>
      <c r="FC271" s="7"/>
      <c r="FD271" s="7"/>
      <c r="FE271" s="7"/>
      <c r="FF271" s="7"/>
      <c r="FG271" s="7"/>
      <c r="FH271" s="7"/>
      <c r="FI271" s="7"/>
      <c r="FJ271" s="7"/>
      <c r="FK271" s="7"/>
      <c r="FL271" s="7"/>
      <c r="FM271" s="7"/>
      <c r="FN271" s="7"/>
      <c r="FO271" s="7"/>
      <c r="FP271" s="7"/>
      <c r="FQ271" s="7"/>
      <c r="FR271" s="7"/>
      <c r="FS271" s="7"/>
      <c r="FT271" s="7"/>
      <c r="FU271" s="7"/>
      <c r="FV271" s="7"/>
      <c r="FW271" s="7"/>
      <c r="FX271" s="7"/>
      <c r="FY271" s="7"/>
      <c r="FZ271" s="7"/>
      <c r="GA271" s="7"/>
      <c r="GB271" s="7"/>
      <c r="GC271" s="7"/>
      <c r="GD271" s="7"/>
      <c r="GE271" s="7"/>
      <c r="GF271" s="7"/>
      <c r="GG271" s="7"/>
      <c r="GH271" s="7"/>
      <c r="GI271" s="7"/>
      <c r="GJ271" s="7"/>
      <c r="GK271" s="7"/>
      <c r="GL271" s="7"/>
      <c r="GM271" s="7"/>
      <c r="GN271" s="7"/>
      <c r="GO271" s="7"/>
      <c r="GP271" s="7"/>
      <c r="GQ271" s="7"/>
      <c r="GR271" s="7"/>
      <c r="GS271" s="7"/>
      <c r="GT271" s="7"/>
      <c r="GU271" s="7"/>
      <c r="GV271" s="7"/>
      <c r="GW271" s="7"/>
      <c r="GX271" s="7"/>
      <c r="GY271" s="7"/>
      <c r="GZ271" s="7"/>
      <c r="HA271" s="7"/>
      <c r="HB271" s="7"/>
      <c r="HC271" s="7"/>
      <c r="HD271" s="7"/>
      <c r="HE271" s="7"/>
      <c r="HF271" s="7"/>
      <c r="HG271" s="7"/>
      <c r="HH271" s="7"/>
      <c r="HI271" s="7"/>
      <c r="HJ271" s="7"/>
      <c r="HK271" s="7"/>
      <c r="HL271" s="7"/>
      <c r="HM271" s="7"/>
      <c r="HN271" s="7"/>
      <c r="HO271" s="7"/>
      <c r="HP271" s="7"/>
      <c r="HQ271" s="7"/>
      <c r="HR271" s="7"/>
      <c r="HS271" s="7"/>
      <c r="HT271" s="7"/>
      <c r="HU271" s="7"/>
      <c r="HV271" s="7"/>
      <c r="HW271" s="7"/>
      <c r="HX271" s="7"/>
      <c r="HY271" s="7"/>
      <c r="HZ271" s="7"/>
      <c r="IA271" s="7"/>
      <c r="IB271" s="7"/>
      <c r="IC271" s="7"/>
      <c r="ID271" s="7"/>
      <c r="IE271" s="7"/>
      <c r="IF271" s="7"/>
      <c r="IG271" s="7"/>
      <c r="IH271" s="7"/>
      <c r="II271" s="7"/>
      <c r="IJ271" s="7"/>
      <c r="IK271" s="7"/>
      <c r="IL271" s="7"/>
      <c r="IM271" s="7"/>
      <c r="IN271" s="7"/>
      <c r="IO271" s="7"/>
    </row>
    <row r="272" spans="1:249" ht="63">
      <c r="A272" s="26" t="s">
        <v>247</v>
      </c>
      <c r="B272" s="30">
        <f t="shared" si="30"/>
        <v>96000</v>
      </c>
      <c r="C272" s="30">
        <f t="shared" si="30"/>
        <v>96000</v>
      </c>
      <c r="D272" s="30">
        <f t="shared" si="30"/>
        <v>0</v>
      </c>
      <c r="E272" s="30">
        <v>0</v>
      </c>
      <c r="F272" s="30">
        <v>0</v>
      </c>
      <c r="G272" s="30">
        <f t="shared" si="31"/>
        <v>0</v>
      </c>
      <c r="H272" s="30">
        <v>0</v>
      </c>
      <c r="I272" s="30">
        <v>0</v>
      </c>
      <c r="J272" s="30">
        <f t="shared" si="38"/>
        <v>0</v>
      </c>
      <c r="K272" s="30">
        <v>0</v>
      </c>
      <c r="L272" s="30">
        <v>0</v>
      </c>
      <c r="M272" s="30">
        <f t="shared" si="39"/>
        <v>0</v>
      </c>
      <c r="N272" s="30">
        <v>0</v>
      </c>
      <c r="O272" s="30">
        <v>0</v>
      </c>
      <c r="P272" s="30">
        <f t="shared" si="40"/>
        <v>0</v>
      </c>
      <c r="Q272" s="30">
        <v>0</v>
      </c>
      <c r="R272" s="30">
        <v>0</v>
      </c>
      <c r="S272" s="30">
        <f t="shared" si="41"/>
        <v>0</v>
      </c>
      <c r="T272" s="30">
        <v>68000</v>
      </c>
      <c r="U272" s="30">
        <v>68000</v>
      </c>
      <c r="V272" s="30">
        <f t="shared" si="42"/>
        <v>0</v>
      </c>
      <c r="W272" s="30">
        <v>0</v>
      </c>
      <c r="X272" s="30">
        <v>0</v>
      </c>
      <c r="Y272" s="30">
        <f t="shared" si="43"/>
        <v>0</v>
      </c>
      <c r="Z272" s="30">
        <v>28000</v>
      </c>
      <c r="AA272" s="30">
        <v>28000</v>
      </c>
      <c r="AB272" s="30">
        <f t="shared" si="44"/>
        <v>0</v>
      </c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  <c r="CQ272" s="7"/>
      <c r="CR272" s="7"/>
      <c r="CS272" s="7"/>
      <c r="CT272" s="7"/>
      <c r="CU272" s="7"/>
      <c r="CV272" s="7"/>
      <c r="CW272" s="7"/>
      <c r="CX272" s="7"/>
      <c r="CY272" s="7"/>
      <c r="CZ272" s="7"/>
      <c r="DA272" s="7"/>
      <c r="DB272" s="7"/>
      <c r="DC272" s="7"/>
      <c r="DD272" s="7"/>
      <c r="DE272" s="7"/>
      <c r="DF272" s="7"/>
      <c r="DG272" s="7"/>
      <c r="DH272" s="7"/>
      <c r="DI272" s="7"/>
      <c r="DJ272" s="7"/>
      <c r="DK272" s="7"/>
      <c r="DL272" s="7"/>
      <c r="DM272" s="7"/>
      <c r="DN272" s="7"/>
      <c r="DO272" s="7"/>
      <c r="DP272" s="7"/>
      <c r="DQ272" s="7"/>
      <c r="DR272" s="7"/>
      <c r="DS272" s="7"/>
      <c r="DT272" s="7"/>
      <c r="DU272" s="7"/>
      <c r="DV272" s="7"/>
      <c r="DW272" s="7"/>
      <c r="DX272" s="7"/>
      <c r="DY272" s="7"/>
      <c r="DZ272" s="7"/>
      <c r="EA272" s="7"/>
      <c r="EB272" s="7"/>
      <c r="EC272" s="7"/>
      <c r="ED272" s="7"/>
      <c r="EE272" s="7"/>
      <c r="EF272" s="7"/>
      <c r="EG272" s="7"/>
      <c r="EH272" s="7"/>
      <c r="EI272" s="7"/>
      <c r="EJ272" s="7"/>
      <c r="EK272" s="7"/>
      <c r="EL272" s="7"/>
      <c r="EM272" s="7"/>
      <c r="EN272" s="7"/>
      <c r="EO272" s="7"/>
      <c r="EP272" s="7"/>
      <c r="EQ272" s="7"/>
      <c r="ER272" s="7"/>
      <c r="ES272" s="7"/>
      <c r="ET272" s="7"/>
      <c r="EU272" s="7"/>
      <c r="EV272" s="7"/>
      <c r="EW272" s="7"/>
      <c r="EX272" s="7"/>
      <c r="EY272" s="7"/>
      <c r="EZ272" s="7"/>
      <c r="FA272" s="7"/>
      <c r="FB272" s="7"/>
      <c r="FC272" s="7"/>
      <c r="FD272" s="7"/>
      <c r="FE272" s="7"/>
      <c r="FF272" s="7"/>
      <c r="FG272" s="7"/>
      <c r="FH272" s="7"/>
      <c r="FI272" s="7"/>
      <c r="FJ272" s="7"/>
      <c r="FK272" s="7"/>
      <c r="FL272" s="7"/>
      <c r="FM272" s="7"/>
      <c r="FN272" s="7"/>
      <c r="FO272" s="7"/>
      <c r="FP272" s="7"/>
      <c r="FQ272" s="7"/>
      <c r="FR272" s="7"/>
      <c r="FS272" s="7"/>
      <c r="FT272" s="7"/>
      <c r="FU272" s="7"/>
      <c r="FV272" s="7"/>
      <c r="FW272" s="7"/>
      <c r="FX272" s="7"/>
      <c r="FY272" s="7"/>
      <c r="FZ272" s="7"/>
      <c r="GA272" s="7"/>
      <c r="GB272" s="7"/>
      <c r="GC272" s="7"/>
      <c r="GD272" s="7"/>
      <c r="GE272" s="7"/>
      <c r="GF272" s="7"/>
      <c r="GG272" s="7"/>
      <c r="GH272" s="7"/>
      <c r="GI272" s="7"/>
      <c r="GJ272" s="7"/>
      <c r="GK272" s="7"/>
      <c r="GL272" s="7"/>
      <c r="GM272" s="7"/>
      <c r="GN272" s="7"/>
      <c r="GO272" s="7"/>
      <c r="GP272" s="7"/>
      <c r="GQ272" s="7"/>
      <c r="GR272" s="7"/>
      <c r="GS272" s="7"/>
      <c r="GT272" s="7"/>
      <c r="GU272" s="7"/>
      <c r="GV272" s="7"/>
      <c r="GW272" s="7"/>
      <c r="GX272" s="7"/>
      <c r="GY272" s="7"/>
      <c r="GZ272" s="7"/>
      <c r="HA272" s="7"/>
      <c r="HB272" s="7"/>
      <c r="HC272" s="7"/>
      <c r="HD272" s="7"/>
      <c r="HE272" s="7"/>
      <c r="HF272" s="7"/>
      <c r="HG272" s="7"/>
      <c r="HH272" s="7"/>
      <c r="HI272" s="7"/>
      <c r="HJ272" s="7"/>
      <c r="HK272" s="7"/>
      <c r="HL272" s="7"/>
      <c r="HM272" s="7"/>
      <c r="HN272" s="7"/>
      <c r="HO272" s="7"/>
      <c r="HP272" s="7"/>
      <c r="HQ272" s="7"/>
      <c r="HR272" s="7"/>
      <c r="HS272" s="7"/>
      <c r="HT272" s="7"/>
      <c r="HU272" s="7"/>
      <c r="HV272" s="7"/>
      <c r="HW272" s="7"/>
      <c r="HX272" s="7"/>
      <c r="HY272" s="7"/>
      <c r="HZ272" s="7"/>
      <c r="IA272" s="7"/>
      <c r="IB272" s="7"/>
      <c r="IC272" s="7"/>
      <c r="ID272" s="7"/>
      <c r="IE272" s="7"/>
      <c r="IF272" s="7"/>
      <c r="IG272" s="7"/>
      <c r="IH272" s="7"/>
      <c r="II272" s="7"/>
      <c r="IJ272" s="7"/>
      <c r="IK272" s="7"/>
      <c r="IL272" s="7"/>
      <c r="IM272" s="7"/>
      <c r="IN272" s="7"/>
      <c r="IO272" s="7"/>
    </row>
    <row r="273" spans="1:252" ht="63">
      <c r="A273" s="26" t="s">
        <v>248</v>
      </c>
      <c r="B273" s="30">
        <f t="shared" si="30"/>
        <v>102000</v>
      </c>
      <c r="C273" s="30">
        <f t="shared" si="30"/>
        <v>102000</v>
      </c>
      <c r="D273" s="30">
        <f t="shared" si="30"/>
        <v>0</v>
      </c>
      <c r="E273" s="30">
        <v>0</v>
      </c>
      <c r="F273" s="30">
        <v>0</v>
      </c>
      <c r="G273" s="30">
        <f t="shared" si="31"/>
        <v>0</v>
      </c>
      <c r="H273" s="30">
        <v>0</v>
      </c>
      <c r="I273" s="30">
        <v>0</v>
      </c>
      <c r="J273" s="30">
        <f t="shared" si="38"/>
        <v>0</v>
      </c>
      <c r="K273" s="30">
        <v>0</v>
      </c>
      <c r="L273" s="30">
        <v>0</v>
      </c>
      <c r="M273" s="30">
        <f t="shared" si="39"/>
        <v>0</v>
      </c>
      <c r="N273" s="30">
        <v>0</v>
      </c>
      <c r="O273" s="30">
        <v>0</v>
      </c>
      <c r="P273" s="30">
        <f t="shared" si="40"/>
        <v>0</v>
      </c>
      <c r="Q273" s="30">
        <v>0</v>
      </c>
      <c r="R273" s="30">
        <v>0</v>
      </c>
      <c r="S273" s="30">
        <f t="shared" si="41"/>
        <v>0</v>
      </c>
      <c r="T273" s="30">
        <v>72000</v>
      </c>
      <c r="U273" s="30">
        <v>72000</v>
      </c>
      <c r="V273" s="30">
        <f t="shared" si="42"/>
        <v>0</v>
      </c>
      <c r="W273" s="30">
        <v>0</v>
      </c>
      <c r="X273" s="30">
        <v>0</v>
      </c>
      <c r="Y273" s="30">
        <f t="shared" si="43"/>
        <v>0</v>
      </c>
      <c r="Z273" s="30">
        <v>30000</v>
      </c>
      <c r="AA273" s="30">
        <v>30000</v>
      </c>
      <c r="AB273" s="30">
        <f t="shared" si="44"/>
        <v>0</v>
      </c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  <c r="CG273" s="7"/>
      <c r="CH273" s="7"/>
      <c r="CI273" s="7"/>
      <c r="CJ273" s="7"/>
      <c r="CK273" s="7"/>
      <c r="CL273" s="7"/>
      <c r="CM273" s="7"/>
      <c r="CN273" s="7"/>
      <c r="CO273" s="7"/>
      <c r="CP273" s="7"/>
      <c r="CQ273" s="7"/>
      <c r="CR273" s="7"/>
      <c r="CS273" s="7"/>
      <c r="CT273" s="7"/>
      <c r="CU273" s="7"/>
      <c r="CV273" s="7"/>
      <c r="CW273" s="7"/>
      <c r="CX273" s="7"/>
      <c r="CY273" s="7"/>
      <c r="CZ273" s="7"/>
      <c r="DA273" s="7"/>
      <c r="DB273" s="7"/>
      <c r="DC273" s="7"/>
      <c r="DD273" s="7"/>
      <c r="DE273" s="7"/>
      <c r="DF273" s="7"/>
      <c r="DG273" s="7"/>
      <c r="DH273" s="7"/>
      <c r="DI273" s="7"/>
      <c r="DJ273" s="7"/>
      <c r="DK273" s="7"/>
      <c r="DL273" s="7"/>
      <c r="DM273" s="7"/>
      <c r="DN273" s="7"/>
      <c r="DO273" s="7"/>
      <c r="DP273" s="7"/>
      <c r="DQ273" s="7"/>
      <c r="DR273" s="7"/>
      <c r="DS273" s="7"/>
      <c r="DT273" s="7"/>
      <c r="DU273" s="7"/>
      <c r="DV273" s="7"/>
      <c r="DW273" s="7"/>
      <c r="DX273" s="7"/>
      <c r="DY273" s="7"/>
      <c r="DZ273" s="7"/>
      <c r="EA273" s="7"/>
      <c r="EB273" s="7"/>
      <c r="EC273" s="7"/>
      <c r="ED273" s="7"/>
      <c r="EE273" s="7"/>
      <c r="EF273" s="7"/>
      <c r="EG273" s="7"/>
      <c r="EH273" s="7"/>
      <c r="EI273" s="7"/>
      <c r="EJ273" s="7"/>
      <c r="EK273" s="7"/>
      <c r="EL273" s="7"/>
      <c r="EM273" s="7"/>
      <c r="EN273" s="7"/>
      <c r="EO273" s="7"/>
      <c r="EP273" s="7"/>
      <c r="EQ273" s="7"/>
      <c r="ER273" s="7"/>
      <c r="ES273" s="7"/>
      <c r="ET273" s="7"/>
      <c r="EU273" s="7"/>
      <c r="EV273" s="7"/>
      <c r="EW273" s="7"/>
      <c r="EX273" s="7"/>
      <c r="EY273" s="7"/>
      <c r="EZ273" s="7"/>
      <c r="FA273" s="7"/>
      <c r="FB273" s="7"/>
      <c r="FC273" s="7"/>
      <c r="FD273" s="7"/>
      <c r="FE273" s="7"/>
      <c r="FF273" s="7"/>
      <c r="FG273" s="7"/>
      <c r="FH273" s="7"/>
      <c r="FI273" s="7"/>
      <c r="FJ273" s="7"/>
      <c r="FK273" s="7"/>
      <c r="FL273" s="7"/>
      <c r="FM273" s="7"/>
      <c r="FN273" s="7"/>
      <c r="FO273" s="7"/>
      <c r="FP273" s="7"/>
      <c r="FQ273" s="7"/>
      <c r="FR273" s="7"/>
      <c r="FS273" s="7"/>
      <c r="FT273" s="7"/>
      <c r="FU273" s="7"/>
      <c r="FV273" s="7"/>
      <c r="FW273" s="7"/>
      <c r="FX273" s="7"/>
      <c r="FY273" s="7"/>
      <c r="FZ273" s="7"/>
      <c r="GA273" s="7"/>
      <c r="GB273" s="7"/>
      <c r="GC273" s="7"/>
      <c r="GD273" s="7"/>
      <c r="GE273" s="7"/>
      <c r="GF273" s="7"/>
      <c r="GG273" s="7"/>
      <c r="GH273" s="7"/>
      <c r="GI273" s="7"/>
      <c r="GJ273" s="7"/>
      <c r="GK273" s="7"/>
      <c r="GL273" s="7"/>
      <c r="GM273" s="7"/>
      <c r="GN273" s="7"/>
      <c r="GO273" s="7"/>
      <c r="GP273" s="7"/>
      <c r="GQ273" s="7"/>
      <c r="GR273" s="7"/>
      <c r="GS273" s="7"/>
      <c r="GT273" s="7"/>
      <c r="GU273" s="7"/>
      <c r="GV273" s="7"/>
      <c r="GW273" s="7"/>
      <c r="GX273" s="7"/>
      <c r="GY273" s="7"/>
      <c r="GZ273" s="7"/>
      <c r="HA273" s="7"/>
      <c r="HB273" s="7"/>
      <c r="HC273" s="7"/>
      <c r="HD273" s="7"/>
      <c r="HE273" s="7"/>
      <c r="HF273" s="7"/>
      <c r="HG273" s="7"/>
      <c r="HH273" s="7"/>
      <c r="HI273" s="7"/>
      <c r="HJ273" s="7"/>
      <c r="HK273" s="7"/>
      <c r="HL273" s="7"/>
      <c r="HM273" s="7"/>
      <c r="HN273" s="7"/>
      <c r="HO273" s="7"/>
      <c r="HP273" s="7"/>
      <c r="HQ273" s="7"/>
      <c r="HR273" s="7"/>
      <c r="HS273" s="7"/>
      <c r="HT273" s="7"/>
      <c r="HU273" s="7"/>
      <c r="HV273" s="7"/>
      <c r="HW273" s="7"/>
      <c r="HX273" s="7"/>
      <c r="HY273" s="7"/>
      <c r="HZ273" s="7"/>
      <c r="IA273" s="7"/>
      <c r="IB273" s="7"/>
      <c r="IC273" s="7"/>
      <c r="ID273" s="7"/>
      <c r="IE273" s="7"/>
      <c r="IF273" s="7"/>
      <c r="IG273" s="7"/>
      <c r="IH273" s="7"/>
      <c r="II273" s="7"/>
      <c r="IJ273" s="7"/>
      <c r="IK273" s="7"/>
      <c r="IL273" s="7"/>
      <c r="IM273" s="7"/>
      <c r="IN273" s="7"/>
      <c r="IO273" s="7"/>
    </row>
    <row r="274" spans="1:252" ht="94.5">
      <c r="A274" s="31" t="s">
        <v>249</v>
      </c>
      <c r="B274" s="30">
        <f t="shared" si="30"/>
        <v>580793</v>
      </c>
      <c r="C274" s="30">
        <f t="shared" si="30"/>
        <v>580793</v>
      </c>
      <c r="D274" s="30">
        <f t="shared" si="30"/>
        <v>0</v>
      </c>
      <c r="E274" s="30">
        <v>0</v>
      </c>
      <c r="F274" s="30">
        <v>0</v>
      </c>
      <c r="G274" s="30">
        <f t="shared" si="31"/>
        <v>0</v>
      </c>
      <c r="H274" s="30">
        <v>0</v>
      </c>
      <c r="I274" s="30">
        <v>0</v>
      </c>
      <c r="J274" s="30">
        <f t="shared" si="38"/>
        <v>0</v>
      </c>
      <c r="K274" s="30">
        <v>20793</v>
      </c>
      <c r="L274" s="30">
        <v>20793</v>
      </c>
      <c r="M274" s="30">
        <f t="shared" si="39"/>
        <v>0</v>
      </c>
      <c r="N274" s="30">
        <v>0</v>
      </c>
      <c r="O274" s="30">
        <v>0</v>
      </c>
      <c r="P274" s="30">
        <f t="shared" si="40"/>
        <v>0</v>
      </c>
      <c r="Q274" s="30">
        <v>0</v>
      </c>
      <c r="R274" s="30">
        <v>0</v>
      </c>
      <c r="S274" s="30">
        <f t="shared" si="41"/>
        <v>0</v>
      </c>
      <c r="T274" s="30"/>
      <c r="U274" s="30"/>
      <c r="V274" s="30">
        <f t="shared" si="42"/>
        <v>0</v>
      </c>
      <c r="W274" s="30">
        <v>0</v>
      </c>
      <c r="X274" s="30">
        <v>0</v>
      </c>
      <c r="Y274" s="30">
        <f t="shared" si="43"/>
        <v>0</v>
      </c>
      <c r="Z274" s="30">
        <v>560000</v>
      </c>
      <c r="AA274" s="30">
        <v>560000</v>
      </c>
      <c r="AB274" s="30">
        <f t="shared" si="44"/>
        <v>0</v>
      </c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  <c r="CS274" s="7"/>
      <c r="CT274" s="7"/>
      <c r="CU274" s="7"/>
      <c r="CV274" s="7"/>
      <c r="CW274" s="7"/>
      <c r="CX274" s="7"/>
      <c r="CY274" s="7"/>
      <c r="CZ274" s="7"/>
      <c r="DA274" s="7"/>
      <c r="DB274" s="7"/>
      <c r="DC274" s="7"/>
      <c r="DD274" s="7"/>
      <c r="DE274" s="7"/>
      <c r="DF274" s="7"/>
      <c r="DG274" s="7"/>
      <c r="DH274" s="7"/>
      <c r="DI274" s="7"/>
      <c r="DJ274" s="7"/>
      <c r="DK274" s="7"/>
      <c r="DL274" s="7"/>
      <c r="DM274" s="7"/>
      <c r="DN274" s="7"/>
      <c r="DO274" s="7"/>
      <c r="DP274" s="7"/>
      <c r="DQ274" s="7"/>
      <c r="DR274" s="7"/>
      <c r="DS274" s="7"/>
      <c r="DT274" s="7"/>
      <c r="DU274" s="7"/>
      <c r="DV274" s="7"/>
      <c r="DW274" s="7"/>
      <c r="DX274" s="7"/>
      <c r="DY274" s="7"/>
      <c r="DZ274" s="7"/>
      <c r="EA274" s="7"/>
      <c r="EB274" s="7"/>
      <c r="EC274" s="7"/>
      <c r="ED274" s="7"/>
      <c r="EE274" s="7"/>
      <c r="EF274" s="7"/>
      <c r="EG274" s="7"/>
      <c r="EH274" s="7"/>
      <c r="EI274" s="7"/>
      <c r="EJ274" s="7"/>
      <c r="EK274" s="7"/>
      <c r="EL274" s="7"/>
      <c r="EM274" s="7"/>
      <c r="EN274" s="7"/>
      <c r="EO274" s="7"/>
      <c r="EP274" s="7"/>
      <c r="EQ274" s="7"/>
      <c r="ER274" s="7"/>
      <c r="ES274" s="7"/>
      <c r="ET274" s="7"/>
      <c r="EU274" s="7"/>
      <c r="EV274" s="7"/>
      <c r="EW274" s="7"/>
      <c r="EX274" s="7"/>
      <c r="EY274" s="7"/>
      <c r="EZ274" s="7"/>
      <c r="FA274" s="7"/>
      <c r="FB274" s="7"/>
      <c r="FC274" s="7"/>
      <c r="FD274" s="7"/>
      <c r="FE274" s="7"/>
      <c r="FF274" s="7"/>
      <c r="FG274" s="7"/>
      <c r="FH274" s="7"/>
      <c r="FI274" s="7"/>
      <c r="FJ274" s="7"/>
      <c r="FK274" s="7"/>
      <c r="FL274" s="7"/>
      <c r="FM274" s="7"/>
      <c r="FN274" s="7"/>
      <c r="FO274" s="7"/>
      <c r="FP274" s="7"/>
      <c r="FQ274" s="7"/>
      <c r="FR274" s="7"/>
      <c r="FS274" s="7"/>
      <c r="FT274" s="7"/>
      <c r="FU274" s="7"/>
      <c r="FV274" s="7"/>
      <c r="FW274" s="7"/>
      <c r="FX274" s="7"/>
      <c r="FY274" s="7"/>
      <c r="FZ274" s="7"/>
      <c r="GA274" s="7"/>
      <c r="GB274" s="7"/>
      <c r="GC274" s="7"/>
      <c r="GD274" s="7"/>
      <c r="GE274" s="7"/>
      <c r="GF274" s="7"/>
      <c r="GG274" s="7"/>
      <c r="GH274" s="7"/>
      <c r="GI274" s="7"/>
      <c r="GJ274" s="7"/>
      <c r="GK274" s="7"/>
      <c r="GL274" s="7"/>
      <c r="GM274" s="7"/>
      <c r="GN274" s="7"/>
      <c r="GO274" s="7"/>
      <c r="GP274" s="7"/>
      <c r="GQ274" s="7"/>
      <c r="GR274" s="7"/>
      <c r="GS274" s="7"/>
      <c r="GT274" s="7"/>
      <c r="GU274" s="7"/>
      <c r="GV274" s="7"/>
      <c r="GW274" s="7"/>
      <c r="GX274" s="7"/>
      <c r="GY274" s="7"/>
      <c r="GZ274" s="7"/>
      <c r="HA274" s="7"/>
      <c r="HB274" s="7"/>
      <c r="HC274" s="7"/>
      <c r="HD274" s="7"/>
      <c r="HE274" s="7"/>
      <c r="HF274" s="7"/>
      <c r="HG274" s="7"/>
      <c r="HH274" s="7"/>
      <c r="HI274" s="7"/>
      <c r="HJ274" s="7"/>
      <c r="HK274" s="7"/>
      <c r="HL274" s="7"/>
      <c r="HM274" s="7"/>
      <c r="HN274" s="7"/>
      <c r="HO274" s="7"/>
      <c r="HP274" s="7"/>
      <c r="HQ274" s="7"/>
      <c r="HR274" s="7"/>
      <c r="HS274" s="7"/>
      <c r="HT274" s="7"/>
      <c r="HU274" s="7"/>
      <c r="HV274" s="7"/>
      <c r="HW274" s="7"/>
      <c r="HX274" s="7"/>
      <c r="HY274" s="7"/>
      <c r="HZ274" s="7"/>
      <c r="IA274" s="7"/>
      <c r="IB274" s="7"/>
      <c r="IC274" s="7"/>
      <c r="ID274" s="7"/>
      <c r="IE274" s="7"/>
      <c r="IF274" s="7"/>
      <c r="IG274" s="7"/>
      <c r="IH274" s="7"/>
      <c r="II274" s="7"/>
      <c r="IJ274" s="7"/>
      <c r="IK274" s="7"/>
      <c r="IL274" s="7"/>
      <c r="IM274" s="7"/>
      <c r="IN274" s="7"/>
      <c r="IO274" s="7"/>
    </row>
    <row r="275" spans="1:252" ht="110.25">
      <c r="A275" s="26" t="s">
        <v>250</v>
      </c>
      <c r="B275" s="30">
        <f t="shared" si="30"/>
        <v>85232</v>
      </c>
      <c r="C275" s="30">
        <f t="shared" si="30"/>
        <v>85232</v>
      </c>
      <c r="D275" s="30">
        <f t="shared" si="30"/>
        <v>0</v>
      </c>
      <c r="E275" s="30">
        <f>106970+151023-257993</f>
        <v>0</v>
      </c>
      <c r="F275" s="30">
        <f>106970+151023-257993</f>
        <v>0</v>
      </c>
      <c r="G275" s="30">
        <f t="shared" si="31"/>
        <v>0</v>
      </c>
      <c r="H275" s="30">
        <v>0</v>
      </c>
      <c r="I275" s="30">
        <v>0</v>
      </c>
      <c r="J275" s="30">
        <f t="shared" si="38"/>
        <v>0</v>
      </c>
      <c r="K275" s="30">
        <v>85232</v>
      </c>
      <c r="L275" s="30">
        <v>85232</v>
      </c>
      <c r="M275" s="30">
        <f t="shared" si="39"/>
        <v>0</v>
      </c>
      <c r="N275" s="30">
        <v>0</v>
      </c>
      <c r="O275" s="30">
        <v>0</v>
      </c>
      <c r="P275" s="30">
        <f t="shared" si="40"/>
        <v>0</v>
      </c>
      <c r="Q275" s="30">
        <v>0</v>
      </c>
      <c r="R275" s="30">
        <v>0</v>
      </c>
      <c r="S275" s="30">
        <f t="shared" si="41"/>
        <v>0</v>
      </c>
      <c r="T275" s="30"/>
      <c r="U275" s="30"/>
      <c r="V275" s="30">
        <f t="shared" si="42"/>
        <v>0</v>
      </c>
      <c r="W275" s="30">
        <v>0</v>
      </c>
      <c r="X275" s="30">
        <v>0</v>
      </c>
      <c r="Y275" s="30">
        <f t="shared" si="43"/>
        <v>0</v>
      </c>
      <c r="Z275" s="30">
        <v>0</v>
      </c>
      <c r="AA275" s="30">
        <v>0</v>
      </c>
      <c r="AB275" s="30">
        <f t="shared" si="44"/>
        <v>0</v>
      </c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  <c r="CS275" s="7"/>
      <c r="CT275" s="7"/>
      <c r="CU275" s="7"/>
      <c r="CV275" s="7"/>
      <c r="CW275" s="7"/>
      <c r="CX275" s="7"/>
      <c r="CY275" s="7"/>
      <c r="CZ275" s="7"/>
      <c r="DA275" s="7"/>
      <c r="DB275" s="7"/>
      <c r="DC275" s="7"/>
      <c r="DD275" s="7"/>
      <c r="DE275" s="7"/>
      <c r="DF275" s="7"/>
      <c r="DG275" s="7"/>
      <c r="DH275" s="7"/>
      <c r="DI275" s="7"/>
      <c r="DJ275" s="7"/>
      <c r="DK275" s="7"/>
      <c r="DL275" s="7"/>
      <c r="DM275" s="7"/>
      <c r="DN275" s="7"/>
      <c r="DO275" s="7"/>
      <c r="DP275" s="7"/>
      <c r="DQ275" s="7"/>
      <c r="DR275" s="7"/>
      <c r="DS275" s="7"/>
      <c r="DT275" s="7"/>
      <c r="DU275" s="7"/>
      <c r="DV275" s="7"/>
      <c r="DW275" s="7"/>
      <c r="DX275" s="7"/>
      <c r="DY275" s="7"/>
      <c r="DZ275" s="7"/>
      <c r="EA275" s="7"/>
      <c r="EB275" s="7"/>
      <c r="EC275" s="7"/>
      <c r="ED275" s="7"/>
      <c r="EE275" s="7"/>
      <c r="EF275" s="7"/>
      <c r="EG275" s="7"/>
      <c r="EH275" s="7"/>
      <c r="EI275" s="7"/>
      <c r="EJ275" s="7"/>
      <c r="EK275" s="7"/>
      <c r="EL275" s="7"/>
      <c r="EM275" s="7"/>
      <c r="EN275" s="7"/>
      <c r="EO275" s="7"/>
      <c r="EP275" s="7"/>
      <c r="EQ275" s="7"/>
      <c r="ER275" s="7"/>
      <c r="ES275" s="7"/>
      <c r="ET275" s="7"/>
      <c r="EU275" s="7"/>
      <c r="EV275" s="7"/>
      <c r="EW275" s="7"/>
      <c r="EX275" s="7"/>
      <c r="EY275" s="7"/>
      <c r="EZ275" s="7"/>
      <c r="FA275" s="7"/>
      <c r="FB275" s="7"/>
      <c r="FC275" s="7"/>
      <c r="FD275" s="7"/>
      <c r="FE275" s="7"/>
      <c r="FF275" s="7"/>
      <c r="FG275" s="7"/>
      <c r="FH275" s="7"/>
      <c r="FI275" s="7"/>
      <c r="FJ275" s="7"/>
      <c r="FK275" s="7"/>
      <c r="FL275" s="7"/>
      <c r="FM275" s="7"/>
      <c r="FN275" s="7"/>
      <c r="FO275" s="7"/>
      <c r="FP275" s="7"/>
      <c r="FQ275" s="7"/>
      <c r="FR275" s="7"/>
      <c r="FS275" s="7"/>
      <c r="FT275" s="7"/>
      <c r="FU275" s="7"/>
      <c r="FV275" s="7"/>
      <c r="FW275" s="7"/>
      <c r="FX275" s="7"/>
      <c r="FY275" s="7"/>
      <c r="FZ275" s="7"/>
      <c r="GA275" s="7"/>
      <c r="GB275" s="7"/>
      <c r="GC275" s="7"/>
      <c r="GD275" s="7"/>
      <c r="GE275" s="7"/>
      <c r="GF275" s="7"/>
      <c r="GG275" s="7"/>
      <c r="GH275" s="7"/>
      <c r="GI275" s="7"/>
      <c r="GJ275" s="7"/>
      <c r="GK275" s="7"/>
      <c r="GL275" s="7"/>
      <c r="GM275" s="7"/>
      <c r="GN275" s="7"/>
      <c r="GO275" s="7"/>
      <c r="GP275" s="7"/>
      <c r="GQ275" s="7"/>
      <c r="GR275" s="7"/>
      <c r="GS275" s="7"/>
      <c r="GT275" s="7"/>
      <c r="GU275" s="7"/>
      <c r="GV275" s="7"/>
      <c r="GW275" s="7"/>
      <c r="GX275" s="7"/>
      <c r="GY275" s="7"/>
      <c r="GZ275" s="7"/>
      <c r="HA275" s="7"/>
      <c r="HB275" s="7"/>
      <c r="HC275" s="7"/>
      <c r="HD275" s="7"/>
      <c r="HE275" s="7"/>
      <c r="HF275" s="7"/>
      <c r="HG275" s="7"/>
      <c r="HH275" s="7"/>
      <c r="HI275" s="7"/>
      <c r="HJ275" s="7"/>
      <c r="HK275" s="7"/>
      <c r="HL275" s="7"/>
      <c r="HM275" s="7"/>
      <c r="HN275" s="7"/>
      <c r="HO275" s="7"/>
      <c r="HP275" s="7"/>
      <c r="HQ275" s="7"/>
      <c r="HR275" s="7"/>
      <c r="HS275" s="7"/>
      <c r="HT275" s="7"/>
      <c r="HU275" s="7"/>
      <c r="HV275" s="7"/>
      <c r="HW275" s="7"/>
      <c r="HX275" s="7"/>
      <c r="HY275" s="7"/>
      <c r="HZ275" s="7"/>
      <c r="IA275" s="7"/>
      <c r="IB275" s="7"/>
      <c r="IC275" s="7"/>
      <c r="ID275" s="7"/>
      <c r="IE275" s="7"/>
      <c r="IF275" s="7"/>
      <c r="IG275" s="7"/>
      <c r="IH275" s="7"/>
      <c r="II275" s="7"/>
      <c r="IJ275" s="7"/>
      <c r="IK275" s="7"/>
      <c r="IL275" s="7"/>
      <c r="IM275" s="7"/>
      <c r="IN275" s="7"/>
      <c r="IO275" s="7"/>
    </row>
    <row r="276" spans="1:252" ht="110.25">
      <c r="A276" s="26" t="s">
        <v>251</v>
      </c>
      <c r="B276" s="30">
        <f t="shared" si="30"/>
        <v>100017</v>
      </c>
      <c r="C276" s="30">
        <f t="shared" si="30"/>
        <v>100017</v>
      </c>
      <c r="D276" s="30">
        <f t="shared" si="30"/>
        <v>0</v>
      </c>
      <c r="E276" s="30">
        <v>0</v>
      </c>
      <c r="F276" s="30">
        <v>0</v>
      </c>
      <c r="G276" s="30">
        <f t="shared" si="31"/>
        <v>0</v>
      </c>
      <c r="H276" s="30"/>
      <c r="I276" s="30"/>
      <c r="J276" s="30">
        <f t="shared" si="38"/>
        <v>0</v>
      </c>
      <c r="K276" s="30"/>
      <c r="L276" s="30"/>
      <c r="M276" s="30">
        <f t="shared" si="39"/>
        <v>0</v>
      </c>
      <c r="N276" s="30">
        <v>0</v>
      </c>
      <c r="O276" s="30">
        <v>0</v>
      </c>
      <c r="P276" s="30">
        <f t="shared" si="40"/>
        <v>0</v>
      </c>
      <c r="Q276" s="30">
        <v>0</v>
      </c>
      <c r="R276" s="30">
        <v>0</v>
      </c>
      <c r="S276" s="30">
        <f t="shared" si="41"/>
        <v>0</v>
      </c>
      <c r="T276" s="30">
        <v>0</v>
      </c>
      <c r="U276" s="30">
        <v>0</v>
      </c>
      <c r="V276" s="30">
        <f t="shared" si="42"/>
        <v>0</v>
      </c>
      <c r="W276" s="30">
        <v>0</v>
      </c>
      <c r="X276" s="30">
        <v>0</v>
      </c>
      <c r="Y276" s="30">
        <f t="shared" si="43"/>
        <v>0</v>
      </c>
      <c r="Z276" s="30">
        <v>100017</v>
      </c>
      <c r="AA276" s="30">
        <v>100017</v>
      </c>
      <c r="AB276" s="30">
        <f t="shared" si="44"/>
        <v>0</v>
      </c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  <c r="CQ276" s="7"/>
      <c r="CR276" s="7"/>
      <c r="CS276" s="7"/>
      <c r="CT276" s="7"/>
      <c r="CU276" s="7"/>
      <c r="CV276" s="7"/>
      <c r="CW276" s="7"/>
      <c r="CX276" s="7"/>
      <c r="CY276" s="7"/>
      <c r="CZ276" s="7"/>
      <c r="DA276" s="7"/>
      <c r="DB276" s="7"/>
      <c r="DC276" s="7"/>
      <c r="DD276" s="7"/>
      <c r="DE276" s="7"/>
      <c r="DF276" s="7"/>
      <c r="DG276" s="7"/>
      <c r="DH276" s="7"/>
      <c r="DI276" s="7"/>
      <c r="DJ276" s="7"/>
      <c r="DK276" s="7"/>
      <c r="DL276" s="7"/>
      <c r="DM276" s="7"/>
      <c r="DN276" s="7"/>
      <c r="DO276" s="7"/>
      <c r="DP276" s="7"/>
      <c r="DQ276" s="7"/>
      <c r="DR276" s="7"/>
      <c r="DS276" s="7"/>
      <c r="DT276" s="7"/>
      <c r="DU276" s="7"/>
      <c r="DV276" s="7"/>
      <c r="DW276" s="7"/>
      <c r="DX276" s="7"/>
      <c r="DY276" s="7"/>
      <c r="DZ276" s="7"/>
      <c r="EA276" s="7"/>
      <c r="EB276" s="7"/>
      <c r="EC276" s="7"/>
      <c r="ED276" s="7"/>
      <c r="EE276" s="7"/>
      <c r="EF276" s="7"/>
      <c r="EG276" s="7"/>
      <c r="EH276" s="7"/>
      <c r="EI276" s="7"/>
      <c r="EJ276" s="7"/>
      <c r="EK276" s="7"/>
      <c r="EL276" s="7"/>
      <c r="EM276" s="7"/>
      <c r="EN276" s="7"/>
      <c r="EO276" s="7"/>
      <c r="EP276" s="7"/>
      <c r="EQ276" s="7"/>
      <c r="ER276" s="7"/>
      <c r="ES276" s="7"/>
      <c r="ET276" s="7"/>
      <c r="EU276" s="7"/>
      <c r="EV276" s="7"/>
      <c r="EW276" s="7"/>
      <c r="EX276" s="7"/>
      <c r="EY276" s="7"/>
      <c r="EZ276" s="7"/>
      <c r="FA276" s="7"/>
      <c r="FB276" s="7"/>
      <c r="FC276" s="7"/>
      <c r="FD276" s="7"/>
      <c r="FE276" s="7"/>
      <c r="FF276" s="7"/>
      <c r="FG276" s="7"/>
      <c r="FH276" s="7"/>
      <c r="FI276" s="7"/>
      <c r="FJ276" s="7"/>
      <c r="FK276" s="7"/>
      <c r="FL276" s="7"/>
      <c r="FM276" s="7"/>
      <c r="FN276" s="7"/>
      <c r="FO276" s="7"/>
      <c r="FP276" s="7"/>
      <c r="FQ276" s="7"/>
      <c r="FR276" s="7"/>
      <c r="FS276" s="7"/>
      <c r="FT276" s="7"/>
      <c r="FU276" s="7"/>
      <c r="FV276" s="7"/>
      <c r="FW276" s="7"/>
      <c r="FX276" s="7"/>
      <c r="FY276" s="7"/>
      <c r="FZ276" s="7"/>
      <c r="GA276" s="7"/>
      <c r="GB276" s="7"/>
      <c r="GC276" s="7"/>
      <c r="GD276" s="7"/>
      <c r="GE276" s="7"/>
      <c r="GF276" s="7"/>
      <c r="GG276" s="7"/>
      <c r="GH276" s="7"/>
      <c r="GI276" s="7"/>
      <c r="GJ276" s="7"/>
      <c r="GK276" s="7"/>
      <c r="GL276" s="7"/>
      <c r="GM276" s="7"/>
      <c r="GN276" s="7"/>
      <c r="GO276" s="7"/>
      <c r="GP276" s="7"/>
      <c r="GQ276" s="7"/>
      <c r="GR276" s="7"/>
      <c r="GS276" s="7"/>
      <c r="GT276" s="7"/>
      <c r="GU276" s="7"/>
      <c r="GV276" s="7"/>
      <c r="GW276" s="7"/>
      <c r="GX276" s="7"/>
      <c r="GY276" s="7"/>
      <c r="GZ276" s="7"/>
      <c r="HA276" s="7"/>
      <c r="HB276" s="7"/>
      <c r="HC276" s="7"/>
      <c r="HD276" s="7"/>
      <c r="HE276" s="7"/>
      <c r="HF276" s="7"/>
      <c r="HG276" s="7"/>
      <c r="HH276" s="7"/>
      <c r="HI276" s="7"/>
      <c r="HJ276" s="7"/>
      <c r="HK276" s="7"/>
      <c r="HL276" s="7"/>
      <c r="HM276" s="7"/>
      <c r="HN276" s="7"/>
      <c r="HO276" s="7"/>
      <c r="HP276" s="7"/>
      <c r="HQ276" s="7"/>
      <c r="HR276" s="7"/>
      <c r="HS276" s="7"/>
      <c r="HT276" s="7"/>
      <c r="HU276" s="7"/>
      <c r="HV276" s="7"/>
      <c r="HW276" s="7"/>
      <c r="HX276" s="7"/>
      <c r="HY276" s="7"/>
      <c r="HZ276" s="7"/>
      <c r="IA276" s="7"/>
      <c r="IB276" s="7"/>
      <c r="IC276" s="7"/>
      <c r="ID276" s="7"/>
      <c r="IE276" s="7"/>
      <c r="IF276" s="7"/>
      <c r="IG276" s="7"/>
      <c r="IH276" s="7"/>
      <c r="II276" s="7"/>
      <c r="IJ276" s="7"/>
      <c r="IK276" s="7"/>
      <c r="IL276" s="7"/>
      <c r="IM276" s="7"/>
      <c r="IN276" s="7"/>
      <c r="IO276" s="7"/>
    </row>
    <row r="277" spans="1:252" ht="63">
      <c r="A277" s="31" t="s">
        <v>252</v>
      </c>
      <c r="B277" s="30">
        <f t="shared" si="30"/>
        <v>102428</v>
      </c>
      <c r="C277" s="30">
        <f t="shared" si="30"/>
        <v>102428</v>
      </c>
      <c r="D277" s="30">
        <f t="shared" si="30"/>
        <v>0</v>
      </c>
      <c r="E277" s="30">
        <v>0</v>
      </c>
      <c r="F277" s="30">
        <v>0</v>
      </c>
      <c r="G277" s="30">
        <f t="shared" si="31"/>
        <v>0</v>
      </c>
      <c r="H277" s="30">
        <v>0</v>
      </c>
      <c r="I277" s="30">
        <v>0</v>
      </c>
      <c r="J277" s="30">
        <f t="shared" si="38"/>
        <v>0</v>
      </c>
      <c r="K277" s="30">
        <v>102428</v>
      </c>
      <c r="L277" s="30">
        <v>102428</v>
      </c>
      <c r="M277" s="30">
        <f t="shared" si="39"/>
        <v>0</v>
      </c>
      <c r="N277" s="30">
        <v>0</v>
      </c>
      <c r="O277" s="30">
        <v>0</v>
      </c>
      <c r="P277" s="30">
        <f t="shared" si="40"/>
        <v>0</v>
      </c>
      <c r="Q277" s="30">
        <v>0</v>
      </c>
      <c r="R277" s="30">
        <v>0</v>
      </c>
      <c r="S277" s="30">
        <f t="shared" si="41"/>
        <v>0</v>
      </c>
      <c r="T277" s="30">
        <v>0</v>
      </c>
      <c r="U277" s="30">
        <v>0</v>
      </c>
      <c r="V277" s="30">
        <f t="shared" si="42"/>
        <v>0</v>
      </c>
      <c r="W277" s="30">
        <v>0</v>
      </c>
      <c r="X277" s="30">
        <v>0</v>
      </c>
      <c r="Y277" s="30">
        <f t="shared" si="43"/>
        <v>0</v>
      </c>
      <c r="Z277" s="30">
        <v>0</v>
      </c>
      <c r="AA277" s="30">
        <v>0</v>
      </c>
      <c r="AB277" s="30">
        <f t="shared" si="44"/>
        <v>0</v>
      </c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  <c r="CS277" s="7"/>
      <c r="CT277" s="7"/>
      <c r="CU277" s="7"/>
      <c r="CV277" s="7"/>
      <c r="CW277" s="7"/>
      <c r="CX277" s="7"/>
      <c r="CY277" s="7"/>
      <c r="CZ277" s="7"/>
      <c r="DA277" s="7"/>
      <c r="DB277" s="7"/>
      <c r="DC277" s="7"/>
      <c r="DD277" s="7"/>
      <c r="DE277" s="7"/>
      <c r="DF277" s="7"/>
      <c r="DG277" s="7"/>
      <c r="DH277" s="7"/>
      <c r="DI277" s="7"/>
      <c r="DJ277" s="7"/>
      <c r="DK277" s="7"/>
      <c r="DL277" s="7"/>
      <c r="DM277" s="7"/>
      <c r="DN277" s="7"/>
      <c r="DO277" s="7"/>
      <c r="DP277" s="7"/>
      <c r="DQ277" s="7"/>
      <c r="DR277" s="7"/>
      <c r="DS277" s="7"/>
      <c r="DT277" s="7"/>
      <c r="DU277" s="7"/>
      <c r="DV277" s="7"/>
      <c r="DW277" s="7"/>
      <c r="DX277" s="7"/>
      <c r="DY277" s="7"/>
      <c r="DZ277" s="7"/>
      <c r="EA277" s="7"/>
      <c r="EB277" s="7"/>
      <c r="EC277" s="7"/>
      <c r="ED277" s="7"/>
      <c r="EE277" s="7"/>
      <c r="EF277" s="7"/>
      <c r="EG277" s="7"/>
      <c r="EH277" s="7"/>
      <c r="EI277" s="7"/>
      <c r="EJ277" s="7"/>
      <c r="EK277" s="7"/>
      <c r="EL277" s="7"/>
      <c r="EM277" s="7"/>
      <c r="EN277" s="7"/>
      <c r="EO277" s="7"/>
      <c r="EP277" s="7"/>
      <c r="EQ277" s="7"/>
      <c r="ER277" s="7"/>
      <c r="ES277" s="7"/>
      <c r="ET277" s="7"/>
      <c r="EU277" s="7"/>
      <c r="EV277" s="7"/>
      <c r="EW277" s="7"/>
      <c r="EX277" s="7"/>
      <c r="EY277" s="7"/>
      <c r="EZ277" s="7"/>
      <c r="FA277" s="7"/>
      <c r="FB277" s="7"/>
      <c r="FC277" s="7"/>
      <c r="FD277" s="7"/>
      <c r="FE277" s="7"/>
      <c r="FF277" s="7"/>
      <c r="FG277" s="7"/>
      <c r="FH277" s="7"/>
      <c r="FI277" s="7"/>
      <c r="FJ277" s="7"/>
      <c r="FK277" s="7"/>
      <c r="FL277" s="7"/>
      <c r="FM277" s="7"/>
      <c r="FN277" s="7"/>
      <c r="FO277" s="7"/>
      <c r="FP277" s="7"/>
      <c r="FQ277" s="7"/>
      <c r="FR277" s="7"/>
      <c r="FS277" s="7"/>
      <c r="FT277" s="7"/>
      <c r="FU277" s="7"/>
      <c r="FV277" s="7"/>
      <c r="FW277" s="7"/>
      <c r="FX277" s="7"/>
      <c r="FY277" s="7"/>
      <c r="FZ277" s="7"/>
      <c r="GA277" s="7"/>
      <c r="GB277" s="7"/>
      <c r="GC277" s="7"/>
      <c r="GD277" s="7"/>
      <c r="GE277" s="7"/>
      <c r="GF277" s="7"/>
      <c r="GG277" s="7"/>
      <c r="GH277" s="7"/>
      <c r="GI277" s="7"/>
      <c r="GJ277" s="7"/>
      <c r="GK277" s="7"/>
      <c r="GL277" s="7"/>
      <c r="GM277" s="7"/>
      <c r="GN277" s="7"/>
      <c r="GO277" s="7"/>
      <c r="GP277" s="7"/>
      <c r="GQ277" s="7"/>
      <c r="GR277" s="7"/>
      <c r="GS277" s="7"/>
      <c r="GT277" s="7"/>
      <c r="GU277" s="7"/>
      <c r="GV277" s="7"/>
      <c r="GW277" s="7"/>
      <c r="GX277" s="7"/>
      <c r="GY277" s="7"/>
      <c r="GZ277" s="7"/>
      <c r="HA277" s="7"/>
      <c r="HB277" s="7"/>
      <c r="HC277" s="7"/>
      <c r="HD277" s="7"/>
      <c r="HE277" s="7"/>
      <c r="HF277" s="7"/>
      <c r="HG277" s="7"/>
      <c r="HH277" s="7"/>
      <c r="HI277" s="7"/>
      <c r="HJ277" s="7"/>
      <c r="HK277" s="7"/>
      <c r="HL277" s="7"/>
      <c r="HM277" s="7"/>
      <c r="HN277" s="7"/>
      <c r="HO277" s="7"/>
      <c r="HP277" s="7"/>
      <c r="HQ277" s="7"/>
      <c r="HR277" s="7"/>
      <c r="HS277" s="7"/>
      <c r="HT277" s="7"/>
      <c r="HU277" s="7"/>
      <c r="HV277" s="7"/>
      <c r="HW277" s="7"/>
      <c r="HX277" s="7"/>
      <c r="HY277" s="7"/>
      <c r="HZ277" s="7"/>
      <c r="IA277" s="7"/>
      <c r="IB277" s="7"/>
      <c r="IC277" s="7"/>
      <c r="ID277" s="7"/>
      <c r="IE277" s="7"/>
      <c r="IF277" s="7"/>
      <c r="IG277" s="7"/>
      <c r="IH277" s="7"/>
      <c r="II277" s="7"/>
      <c r="IJ277" s="7"/>
      <c r="IK277" s="7"/>
      <c r="IL277" s="7"/>
      <c r="IM277" s="7"/>
      <c r="IN277" s="7"/>
      <c r="IO277" s="7"/>
      <c r="IP277" s="7"/>
      <c r="IQ277" s="7"/>
      <c r="IR277" s="7"/>
    </row>
    <row r="278" spans="1:252" ht="31.5">
      <c r="A278" s="26" t="s">
        <v>253</v>
      </c>
      <c r="B278" s="30">
        <f t="shared" si="30"/>
        <v>152000</v>
      </c>
      <c r="C278" s="30">
        <f t="shared" si="30"/>
        <v>152000</v>
      </c>
      <c r="D278" s="30">
        <f t="shared" si="30"/>
        <v>0</v>
      </c>
      <c r="E278" s="30">
        <v>0</v>
      </c>
      <c r="F278" s="30">
        <v>0</v>
      </c>
      <c r="G278" s="30">
        <f t="shared" si="31"/>
        <v>0</v>
      </c>
      <c r="H278" s="30">
        <v>0</v>
      </c>
      <c r="I278" s="30">
        <v>0</v>
      </c>
      <c r="J278" s="30">
        <f t="shared" si="38"/>
        <v>0</v>
      </c>
      <c r="K278" s="30">
        <v>152000</v>
      </c>
      <c r="L278" s="30">
        <v>152000</v>
      </c>
      <c r="M278" s="30">
        <f t="shared" si="39"/>
        <v>0</v>
      </c>
      <c r="N278" s="30">
        <v>0</v>
      </c>
      <c r="O278" s="30">
        <v>0</v>
      </c>
      <c r="P278" s="30">
        <f t="shared" si="40"/>
        <v>0</v>
      </c>
      <c r="Q278" s="30">
        <v>0</v>
      </c>
      <c r="R278" s="30">
        <v>0</v>
      </c>
      <c r="S278" s="30">
        <f t="shared" si="41"/>
        <v>0</v>
      </c>
      <c r="T278" s="30">
        <v>0</v>
      </c>
      <c r="U278" s="30">
        <v>0</v>
      </c>
      <c r="V278" s="30">
        <f t="shared" si="42"/>
        <v>0</v>
      </c>
      <c r="W278" s="30">
        <v>0</v>
      </c>
      <c r="X278" s="30">
        <v>0</v>
      </c>
      <c r="Y278" s="30">
        <f t="shared" si="43"/>
        <v>0</v>
      </c>
      <c r="Z278" s="30">
        <v>0</v>
      </c>
      <c r="AA278" s="30">
        <v>0</v>
      </c>
      <c r="AB278" s="30">
        <f t="shared" si="44"/>
        <v>0</v>
      </c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  <c r="CS278" s="7"/>
      <c r="CT278" s="7"/>
      <c r="CU278" s="7"/>
      <c r="CV278" s="7"/>
      <c r="CW278" s="7"/>
      <c r="CX278" s="7"/>
      <c r="CY278" s="7"/>
      <c r="CZ278" s="7"/>
      <c r="DA278" s="7"/>
      <c r="DB278" s="7"/>
      <c r="DC278" s="7"/>
      <c r="DD278" s="7"/>
      <c r="DE278" s="7"/>
      <c r="DF278" s="7"/>
      <c r="DG278" s="7"/>
      <c r="DH278" s="7"/>
      <c r="DI278" s="7"/>
      <c r="DJ278" s="7"/>
      <c r="DK278" s="7"/>
      <c r="DL278" s="7"/>
      <c r="DM278" s="7"/>
      <c r="DN278" s="7"/>
      <c r="DO278" s="7"/>
      <c r="DP278" s="7"/>
      <c r="DQ278" s="7"/>
      <c r="DR278" s="7"/>
      <c r="DS278" s="7"/>
      <c r="DT278" s="7"/>
      <c r="DU278" s="7"/>
      <c r="DV278" s="7"/>
      <c r="DW278" s="7"/>
      <c r="DX278" s="7"/>
      <c r="DY278" s="7"/>
      <c r="DZ278" s="7"/>
      <c r="EA278" s="7"/>
      <c r="EB278" s="7"/>
      <c r="EC278" s="7"/>
      <c r="ED278" s="7"/>
      <c r="EE278" s="7"/>
      <c r="EF278" s="7"/>
      <c r="EG278" s="7"/>
      <c r="EH278" s="7"/>
      <c r="EI278" s="7"/>
      <c r="EJ278" s="7"/>
      <c r="EK278" s="7"/>
      <c r="EL278" s="7"/>
      <c r="EM278" s="7"/>
      <c r="EN278" s="7"/>
      <c r="EO278" s="7"/>
      <c r="EP278" s="7"/>
      <c r="EQ278" s="7"/>
      <c r="ER278" s="7"/>
      <c r="ES278" s="7"/>
      <c r="ET278" s="7"/>
      <c r="EU278" s="7"/>
      <c r="EV278" s="7"/>
      <c r="EW278" s="7"/>
      <c r="EX278" s="7"/>
      <c r="EY278" s="7"/>
      <c r="EZ278" s="7"/>
      <c r="FA278" s="7"/>
      <c r="FB278" s="7"/>
      <c r="FC278" s="7"/>
      <c r="FD278" s="7"/>
      <c r="FE278" s="7"/>
      <c r="FF278" s="7"/>
      <c r="FG278" s="7"/>
      <c r="FH278" s="7"/>
      <c r="FI278" s="7"/>
      <c r="FJ278" s="7"/>
      <c r="FK278" s="7"/>
      <c r="FL278" s="7"/>
      <c r="FM278" s="7"/>
      <c r="FN278" s="7"/>
      <c r="FO278" s="7"/>
      <c r="FP278" s="7"/>
      <c r="FQ278" s="7"/>
      <c r="FR278" s="7"/>
      <c r="FS278" s="7"/>
      <c r="FT278" s="7"/>
      <c r="FU278" s="7"/>
      <c r="FV278" s="7"/>
      <c r="FW278" s="7"/>
      <c r="FX278" s="7"/>
      <c r="FY278" s="7"/>
      <c r="FZ278" s="7"/>
      <c r="GA278" s="7"/>
      <c r="GB278" s="7"/>
      <c r="GC278" s="7"/>
      <c r="GD278" s="7"/>
      <c r="GE278" s="7"/>
      <c r="GF278" s="7"/>
      <c r="GG278" s="7"/>
      <c r="GH278" s="7"/>
      <c r="GI278" s="7"/>
      <c r="GJ278" s="7"/>
      <c r="GK278" s="7"/>
      <c r="GL278" s="7"/>
      <c r="GM278" s="7"/>
      <c r="GN278" s="7"/>
      <c r="GO278" s="7"/>
      <c r="GP278" s="7"/>
      <c r="GQ278" s="7"/>
      <c r="GR278" s="7"/>
      <c r="GS278" s="7"/>
      <c r="GT278" s="7"/>
      <c r="GU278" s="7"/>
      <c r="GV278" s="7"/>
      <c r="GW278" s="7"/>
      <c r="GX278" s="7"/>
      <c r="GY278" s="7"/>
      <c r="GZ278" s="7"/>
      <c r="HA278" s="7"/>
      <c r="HB278" s="7"/>
      <c r="HC278" s="7"/>
      <c r="HD278" s="7"/>
      <c r="HE278" s="7"/>
      <c r="HF278" s="7"/>
      <c r="HG278" s="7"/>
      <c r="HH278" s="7"/>
      <c r="HI278" s="7"/>
      <c r="HJ278" s="7"/>
      <c r="HK278" s="7"/>
      <c r="HL278" s="7"/>
      <c r="HM278" s="7"/>
      <c r="HN278" s="7"/>
      <c r="HO278" s="7"/>
      <c r="HP278" s="7"/>
      <c r="HQ278" s="7"/>
      <c r="HR278" s="7"/>
      <c r="HS278" s="7"/>
      <c r="HT278" s="7"/>
      <c r="HU278" s="7"/>
      <c r="HV278" s="7"/>
      <c r="HW278" s="7"/>
      <c r="HX278" s="7"/>
      <c r="HY278" s="7"/>
      <c r="HZ278" s="7"/>
      <c r="IA278" s="7"/>
      <c r="IB278" s="7"/>
      <c r="IC278" s="7"/>
      <c r="ID278" s="7"/>
      <c r="IE278" s="7"/>
      <c r="IF278" s="7"/>
      <c r="IG278" s="7"/>
      <c r="IH278" s="7"/>
      <c r="II278" s="7"/>
      <c r="IJ278" s="7"/>
      <c r="IK278" s="7"/>
      <c r="IL278" s="7"/>
      <c r="IM278" s="7"/>
      <c r="IN278" s="7"/>
      <c r="IO278" s="7"/>
    </row>
    <row r="279" spans="1:252" ht="31.5">
      <c r="A279" s="26" t="s">
        <v>254</v>
      </c>
      <c r="B279" s="30">
        <f t="shared" si="30"/>
        <v>5465</v>
      </c>
      <c r="C279" s="30">
        <f t="shared" si="30"/>
        <v>5465</v>
      </c>
      <c r="D279" s="30">
        <f t="shared" si="30"/>
        <v>0</v>
      </c>
      <c r="E279" s="30">
        <v>0</v>
      </c>
      <c r="F279" s="30">
        <v>0</v>
      </c>
      <c r="G279" s="30">
        <f t="shared" si="31"/>
        <v>0</v>
      </c>
      <c r="H279" s="30">
        <v>0</v>
      </c>
      <c r="I279" s="30">
        <v>0</v>
      </c>
      <c r="J279" s="30">
        <f t="shared" si="38"/>
        <v>0</v>
      </c>
      <c r="K279" s="30">
        <v>5465</v>
      </c>
      <c r="L279" s="30">
        <v>5465</v>
      </c>
      <c r="M279" s="30">
        <f t="shared" si="39"/>
        <v>0</v>
      </c>
      <c r="N279" s="30">
        <v>0</v>
      </c>
      <c r="O279" s="30">
        <v>0</v>
      </c>
      <c r="P279" s="30">
        <f t="shared" si="40"/>
        <v>0</v>
      </c>
      <c r="Q279" s="30">
        <v>0</v>
      </c>
      <c r="R279" s="30">
        <v>0</v>
      </c>
      <c r="S279" s="30">
        <f t="shared" si="41"/>
        <v>0</v>
      </c>
      <c r="T279" s="30">
        <v>0</v>
      </c>
      <c r="U279" s="30">
        <v>0</v>
      </c>
      <c r="V279" s="30">
        <f t="shared" si="42"/>
        <v>0</v>
      </c>
      <c r="W279" s="30">
        <v>0</v>
      </c>
      <c r="X279" s="30">
        <v>0</v>
      </c>
      <c r="Y279" s="30">
        <f t="shared" si="43"/>
        <v>0</v>
      </c>
      <c r="Z279" s="30">
        <v>0</v>
      </c>
      <c r="AA279" s="30">
        <v>0</v>
      </c>
      <c r="AB279" s="30">
        <f t="shared" si="44"/>
        <v>0</v>
      </c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  <c r="CS279" s="7"/>
      <c r="CT279" s="7"/>
      <c r="CU279" s="7"/>
      <c r="CV279" s="7"/>
      <c r="CW279" s="7"/>
      <c r="CX279" s="7"/>
      <c r="CY279" s="7"/>
      <c r="CZ279" s="7"/>
      <c r="DA279" s="7"/>
      <c r="DB279" s="7"/>
      <c r="DC279" s="7"/>
      <c r="DD279" s="7"/>
      <c r="DE279" s="7"/>
      <c r="DF279" s="7"/>
      <c r="DG279" s="7"/>
      <c r="DH279" s="7"/>
      <c r="DI279" s="7"/>
      <c r="DJ279" s="7"/>
      <c r="DK279" s="7"/>
      <c r="DL279" s="7"/>
      <c r="DM279" s="7"/>
      <c r="DN279" s="7"/>
      <c r="DO279" s="7"/>
      <c r="DP279" s="7"/>
      <c r="DQ279" s="7"/>
      <c r="DR279" s="7"/>
      <c r="DS279" s="7"/>
      <c r="DT279" s="7"/>
      <c r="DU279" s="7"/>
      <c r="DV279" s="7"/>
      <c r="DW279" s="7"/>
      <c r="DX279" s="7"/>
      <c r="DY279" s="7"/>
      <c r="DZ279" s="7"/>
      <c r="EA279" s="7"/>
      <c r="EB279" s="7"/>
      <c r="EC279" s="7"/>
      <c r="ED279" s="7"/>
      <c r="EE279" s="7"/>
      <c r="EF279" s="7"/>
      <c r="EG279" s="7"/>
      <c r="EH279" s="7"/>
      <c r="EI279" s="7"/>
      <c r="EJ279" s="7"/>
      <c r="EK279" s="7"/>
      <c r="EL279" s="7"/>
      <c r="EM279" s="7"/>
      <c r="EN279" s="7"/>
      <c r="EO279" s="7"/>
      <c r="EP279" s="7"/>
      <c r="EQ279" s="7"/>
      <c r="ER279" s="7"/>
      <c r="ES279" s="7"/>
      <c r="ET279" s="7"/>
      <c r="EU279" s="7"/>
      <c r="EV279" s="7"/>
      <c r="EW279" s="7"/>
      <c r="EX279" s="7"/>
      <c r="EY279" s="7"/>
      <c r="EZ279" s="7"/>
      <c r="FA279" s="7"/>
      <c r="FB279" s="7"/>
      <c r="FC279" s="7"/>
      <c r="FD279" s="7"/>
      <c r="FE279" s="7"/>
      <c r="FF279" s="7"/>
      <c r="FG279" s="7"/>
      <c r="FH279" s="7"/>
      <c r="FI279" s="7"/>
      <c r="FJ279" s="7"/>
      <c r="FK279" s="7"/>
      <c r="FL279" s="7"/>
      <c r="FM279" s="7"/>
      <c r="FN279" s="7"/>
      <c r="FO279" s="7"/>
      <c r="FP279" s="7"/>
      <c r="FQ279" s="7"/>
      <c r="FR279" s="7"/>
      <c r="FS279" s="7"/>
      <c r="FT279" s="7"/>
      <c r="FU279" s="7"/>
      <c r="FV279" s="7"/>
      <c r="FW279" s="7"/>
      <c r="FX279" s="7"/>
      <c r="FY279" s="7"/>
      <c r="FZ279" s="7"/>
      <c r="GA279" s="7"/>
      <c r="GB279" s="7"/>
      <c r="GC279" s="7"/>
      <c r="GD279" s="7"/>
      <c r="GE279" s="7"/>
      <c r="GF279" s="7"/>
      <c r="GG279" s="7"/>
      <c r="GH279" s="7"/>
      <c r="GI279" s="7"/>
      <c r="GJ279" s="7"/>
      <c r="GK279" s="7"/>
      <c r="GL279" s="7"/>
      <c r="GM279" s="7"/>
      <c r="GN279" s="7"/>
      <c r="GO279" s="7"/>
      <c r="GP279" s="7"/>
      <c r="GQ279" s="7"/>
      <c r="GR279" s="7"/>
      <c r="GS279" s="7"/>
      <c r="GT279" s="7"/>
      <c r="GU279" s="7"/>
      <c r="GV279" s="7"/>
      <c r="GW279" s="7"/>
      <c r="GX279" s="7"/>
      <c r="GY279" s="7"/>
      <c r="GZ279" s="7"/>
      <c r="HA279" s="7"/>
      <c r="HB279" s="7"/>
      <c r="HC279" s="7"/>
      <c r="HD279" s="7"/>
      <c r="HE279" s="7"/>
      <c r="HF279" s="7"/>
      <c r="HG279" s="7"/>
      <c r="HH279" s="7"/>
      <c r="HI279" s="7"/>
      <c r="HJ279" s="7"/>
      <c r="HK279" s="7"/>
      <c r="HL279" s="7"/>
      <c r="HM279" s="7"/>
      <c r="HN279" s="7"/>
      <c r="HO279" s="7"/>
      <c r="HP279" s="7"/>
      <c r="HQ279" s="7"/>
      <c r="HR279" s="7"/>
      <c r="HS279" s="7"/>
      <c r="HT279" s="7"/>
      <c r="HU279" s="7"/>
      <c r="HV279" s="7"/>
      <c r="HW279" s="7"/>
      <c r="HX279" s="7"/>
      <c r="HY279" s="7"/>
      <c r="HZ279" s="7"/>
      <c r="IA279" s="7"/>
      <c r="IB279" s="7"/>
      <c r="IC279" s="7"/>
      <c r="ID279" s="7"/>
      <c r="IE279" s="7"/>
      <c r="IF279" s="7"/>
      <c r="IG279" s="7"/>
      <c r="IH279" s="7"/>
      <c r="II279" s="7"/>
      <c r="IJ279" s="7"/>
      <c r="IK279" s="7"/>
      <c r="IL279" s="7"/>
      <c r="IM279" s="7"/>
      <c r="IN279" s="7"/>
      <c r="IO279" s="7"/>
    </row>
    <row r="280" spans="1:252" ht="31.5">
      <c r="A280" s="26" t="s">
        <v>255</v>
      </c>
      <c r="B280" s="30">
        <f t="shared" si="30"/>
        <v>192158</v>
      </c>
      <c r="C280" s="30">
        <f t="shared" si="30"/>
        <v>192158</v>
      </c>
      <c r="D280" s="30">
        <f t="shared" si="30"/>
        <v>0</v>
      </c>
      <c r="E280" s="30">
        <v>0</v>
      </c>
      <c r="F280" s="30">
        <v>0</v>
      </c>
      <c r="G280" s="30">
        <f t="shared" si="31"/>
        <v>0</v>
      </c>
      <c r="H280" s="30">
        <v>0</v>
      </c>
      <c r="I280" s="30">
        <v>0</v>
      </c>
      <c r="J280" s="30">
        <f t="shared" si="38"/>
        <v>0</v>
      </c>
      <c r="K280" s="30">
        <v>58420</v>
      </c>
      <c r="L280" s="30">
        <v>58420</v>
      </c>
      <c r="M280" s="30">
        <f t="shared" si="39"/>
        <v>0</v>
      </c>
      <c r="N280" s="30">
        <v>0</v>
      </c>
      <c r="O280" s="30">
        <v>0</v>
      </c>
      <c r="P280" s="30">
        <f t="shared" si="40"/>
        <v>0</v>
      </c>
      <c r="Q280" s="30">
        <v>0</v>
      </c>
      <c r="R280" s="30">
        <v>0</v>
      </c>
      <c r="S280" s="30">
        <f t="shared" si="41"/>
        <v>0</v>
      </c>
      <c r="T280" s="30"/>
      <c r="U280" s="30"/>
      <c r="V280" s="30">
        <f t="shared" si="42"/>
        <v>0</v>
      </c>
      <c r="W280" s="30">
        <v>0</v>
      </c>
      <c r="X280" s="30">
        <v>0</v>
      </c>
      <c r="Y280" s="30">
        <f t="shared" si="43"/>
        <v>0</v>
      </c>
      <c r="Z280" s="30">
        <f>150000-16262</f>
        <v>133738</v>
      </c>
      <c r="AA280" s="30">
        <f>150000-16262</f>
        <v>133738</v>
      </c>
      <c r="AB280" s="30">
        <f t="shared" si="44"/>
        <v>0</v>
      </c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  <c r="CS280" s="7"/>
      <c r="CT280" s="7"/>
      <c r="CU280" s="7"/>
      <c r="CV280" s="7"/>
      <c r="CW280" s="7"/>
      <c r="CX280" s="7"/>
      <c r="CY280" s="7"/>
      <c r="CZ280" s="7"/>
      <c r="DA280" s="7"/>
      <c r="DB280" s="7"/>
      <c r="DC280" s="7"/>
      <c r="DD280" s="7"/>
      <c r="DE280" s="7"/>
      <c r="DF280" s="7"/>
      <c r="DG280" s="7"/>
      <c r="DH280" s="7"/>
      <c r="DI280" s="7"/>
      <c r="DJ280" s="7"/>
      <c r="DK280" s="7"/>
      <c r="DL280" s="7"/>
      <c r="DM280" s="7"/>
      <c r="DN280" s="7"/>
      <c r="DO280" s="7"/>
      <c r="DP280" s="7"/>
      <c r="DQ280" s="7"/>
      <c r="DR280" s="7"/>
      <c r="DS280" s="7"/>
      <c r="DT280" s="7"/>
      <c r="DU280" s="7"/>
      <c r="DV280" s="7"/>
      <c r="DW280" s="7"/>
      <c r="DX280" s="7"/>
      <c r="DY280" s="7"/>
      <c r="DZ280" s="7"/>
      <c r="EA280" s="7"/>
      <c r="EB280" s="7"/>
      <c r="EC280" s="7"/>
      <c r="ED280" s="7"/>
      <c r="EE280" s="7"/>
      <c r="EF280" s="7"/>
      <c r="EG280" s="7"/>
      <c r="EH280" s="7"/>
      <c r="EI280" s="7"/>
      <c r="EJ280" s="7"/>
      <c r="EK280" s="7"/>
      <c r="EL280" s="7"/>
      <c r="EM280" s="7"/>
      <c r="EN280" s="7"/>
      <c r="EO280" s="7"/>
      <c r="EP280" s="7"/>
      <c r="EQ280" s="7"/>
      <c r="ER280" s="7"/>
      <c r="ES280" s="7"/>
      <c r="ET280" s="7"/>
      <c r="EU280" s="7"/>
      <c r="EV280" s="7"/>
      <c r="EW280" s="7"/>
      <c r="EX280" s="7"/>
      <c r="EY280" s="7"/>
      <c r="EZ280" s="7"/>
      <c r="FA280" s="7"/>
      <c r="FB280" s="7"/>
      <c r="FC280" s="7"/>
      <c r="FD280" s="7"/>
      <c r="FE280" s="7"/>
      <c r="FF280" s="7"/>
      <c r="FG280" s="7"/>
      <c r="FH280" s="7"/>
      <c r="FI280" s="7"/>
      <c r="FJ280" s="7"/>
      <c r="FK280" s="7"/>
      <c r="FL280" s="7"/>
      <c r="FM280" s="7"/>
      <c r="FN280" s="7"/>
      <c r="FO280" s="7"/>
      <c r="FP280" s="7"/>
      <c r="FQ280" s="7"/>
      <c r="FR280" s="7"/>
      <c r="FS280" s="7"/>
      <c r="FT280" s="7"/>
      <c r="FU280" s="7"/>
      <c r="FV280" s="7"/>
      <c r="FW280" s="7"/>
      <c r="FX280" s="7"/>
      <c r="FY280" s="7"/>
      <c r="FZ280" s="7"/>
      <c r="GA280" s="7"/>
      <c r="GB280" s="7"/>
      <c r="GC280" s="7"/>
      <c r="GD280" s="7"/>
      <c r="GE280" s="7"/>
      <c r="GF280" s="7"/>
      <c r="GG280" s="7"/>
      <c r="GH280" s="7"/>
      <c r="GI280" s="7"/>
      <c r="GJ280" s="7"/>
      <c r="GK280" s="7"/>
      <c r="GL280" s="7"/>
      <c r="GM280" s="7"/>
      <c r="GN280" s="7"/>
      <c r="GO280" s="7"/>
      <c r="GP280" s="7"/>
      <c r="GQ280" s="7"/>
      <c r="GR280" s="7"/>
      <c r="GS280" s="7"/>
      <c r="GT280" s="7"/>
      <c r="GU280" s="7"/>
      <c r="GV280" s="7"/>
      <c r="GW280" s="7"/>
      <c r="GX280" s="7"/>
      <c r="GY280" s="7"/>
      <c r="GZ280" s="7"/>
      <c r="HA280" s="7"/>
      <c r="HB280" s="7"/>
      <c r="HC280" s="7"/>
      <c r="HD280" s="7"/>
      <c r="HE280" s="7"/>
      <c r="HF280" s="7"/>
      <c r="HG280" s="7"/>
      <c r="HH280" s="7"/>
      <c r="HI280" s="7"/>
      <c r="HJ280" s="7"/>
      <c r="HK280" s="7"/>
      <c r="HL280" s="7"/>
      <c r="HM280" s="7"/>
      <c r="HN280" s="7"/>
      <c r="HO280" s="7"/>
      <c r="HP280" s="7"/>
      <c r="HQ280" s="7"/>
      <c r="HR280" s="7"/>
      <c r="HS280" s="7"/>
      <c r="HT280" s="7"/>
      <c r="HU280" s="7"/>
      <c r="HV280" s="7"/>
      <c r="HW280" s="7"/>
      <c r="HX280" s="7"/>
      <c r="HY280" s="7"/>
      <c r="HZ280" s="7"/>
      <c r="IA280" s="7"/>
      <c r="IB280" s="7"/>
      <c r="IC280" s="7"/>
      <c r="ID280" s="7"/>
      <c r="IE280" s="7"/>
      <c r="IF280" s="7"/>
      <c r="IG280" s="7"/>
      <c r="IH280" s="7"/>
      <c r="II280" s="7"/>
      <c r="IJ280" s="7"/>
      <c r="IK280" s="7"/>
      <c r="IL280" s="7"/>
      <c r="IM280" s="7"/>
      <c r="IN280" s="7"/>
      <c r="IO280" s="7"/>
    </row>
    <row r="281" spans="1:252" ht="141.75">
      <c r="A281" s="26" t="s">
        <v>256</v>
      </c>
      <c r="B281" s="30">
        <f t="shared" ref="B281:D341" si="58">E281+H281+K281+N281+Q281+T281+W281+Z281</f>
        <v>1049771</v>
      </c>
      <c r="C281" s="30">
        <f t="shared" si="58"/>
        <v>1142269</v>
      </c>
      <c r="D281" s="30">
        <f t="shared" si="58"/>
        <v>92498</v>
      </c>
      <c r="E281" s="30">
        <v>1049771</v>
      </c>
      <c r="F281" s="30">
        <v>1049771</v>
      </c>
      <c r="G281" s="30">
        <f t="shared" ref="G281:G341" si="59">F281-E281</f>
        <v>0</v>
      </c>
      <c r="H281" s="30">
        <v>0</v>
      </c>
      <c r="I281" s="30">
        <v>0</v>
      </c>
      <c r="J281" s="30">
        <f t="shared" ref="J281:J341" si="60">I281-H281</f>
        <v>0</v>
      </c>
      <c r="K281" s="30">
        <v>0</v>
      </c>
      <c r="L281" s="30">
        <v>92498</v>
      </c>
      <c r="M281" s="30">
        <f t="shared" ref="M281:M341" si="61">L281-K281</f>
        <v>92498</v>
      </c>
      <c r="N281" s="30">
        <f>1049771-1049771</f>
        <v>0</v>
      </c>
      <c r="O281" s="30">
        <f>1049771-1049771</f>
        <v>0</v>
      </c>
      <c r="P281" s="30">
        <f t="shared" ref="P281:P341" si="62">O281-N281</f>
        <v>0</v>
      </c>
      <c r="Q281" s="30">
        <v>0</v>
      </c>
      <c r="R281" s="30">
        <v>0</v>
      </c>
      <c r="S281" s="30">
        <f t="shared" ref="S281:S341" si="63">R281-Q281</f>
        <v>0</v>
      </c>
      <c r="T281" s="30">
        <v>0</v>
      </c>
      <c r="U281" s="30">
        <v>0</v>
      </c>
      <c r="V281" s="30">
        <f t="shared" ref="V281:V341" si="64">U281-T281</f>
        <v>0</v>
      </c>
      <c r="W281" s="30">
        <v>0</v>
      </c>
      <c r="X281" s="30">
        <v>0</v>
      </c>
      <c r="Y281" s="30">
        <f t="shared" ref="Y281:Y341" si="65">X281-W281</f>
        <v>0</v>
      </c>
      <c r="Z281" s="30">
        <v>0</v>
      </c>
      <c r="AA281" s="30">
        <v>0</v>
      </c>
      <c r="AB281" s="30">
        <f t="shared" ref="AB281:AB341" si="66">AA281-Z281</f>
        <v>0</v>
      </c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  <c r="CS281" s="7"/>
      <c r="CT281" s="7"/>
      <c r="CU281" s="7"/>
      <c r="CV281" s="7"/>
      <c r="CW281" s="7"/>
      <c r="CX281" s="7"/>
      <c r="CY281" s="7"/>
      <c r="CZ281" s="7"/>
      <c r="DA281" s="7"/>
      <c r="DB281" s="7"/>
      <c r="DC281" s="7"/>
      <c r="DD281" s="7"/>
      <c r="DE281" s="7"/>
      <c r="DF281" s="7"/>
      <c r="DG281" s="7"/>
      <c r="DH281" s="7"/>
      <c r="DI281" s="7"/>
      <c r="DJ281" s="7"/>
      <c r="DK281" s="7"/>
      <c r="DL281" s="7"/>
      <c r="DM281" s="7"/>
      <c r="DN281" s="7"/>
      <c r="DO281" s="7"/>
      <c r="DP281" s="7"/>
      <c r="DQ281" s="7"/>
      <c r="DR281" s="7"/>
      <c r="DS281" s="7"/>
      <c r="DT281" s="7"/>
      <c r="DU281" s="7"/>
      <c r="DV281" s="7"/>
      <c r="DW281" s="7"/>
      <c r="DX281" s="7"/>
      <c r="DY281" s="7"/>
      <c r="DZ281" s="7"/>
      <c r="EA281" s="7"/>
      <c r="EB281" s="7"/>
      <c r="EC281" s="7"/>
      <c r="ED281" s="7"/>
      <c r="EE281" s="7"/>
      <c r="EF281" s="7"/>
      <c r="EG281" s="7"/>
      <c r="EH281" s="7"/>
      <c r="EI281" s="7"/>
      <c r="EJ281" s="7"/>
      <c r="EK281" s="7"/>
      <c r="EL281" s="7"/>
      <c r="EM281" s="7"/>
      <c r="EN281" s="7"/>
      <c r="EO281" s="7"/>
      <c r="EP281" s="7"/>
      <c r="EQ281" s="7"/>
      <c r="ER281" s="7"/>
      <c r="ES281" s="7"/>
      <c r="ET281" s="7"/>
      <c r="EU281" s="7"/>
      <c r="EV281" s="7"/>
      <c r="EW281" s="7"/>
      <c r="EX281" s="7"/>
      <c r="EY281" s="7"/>
      <c r="EZ281" s="7"/>
      <c r="FA281" s="7"/>
      <c r="FB281" s="7"/>
      <c r="FC281" s="7"/>
      <c r="FD281" s="7"/>
      <c r="FE281" s="7"/>
      <c r="FF281" s="7"/>
      <c r="FG281" s="7"/>
      <c r="FH281" s="7"/>
      <c r="FI281" s="7"/>
      <c r="FJ281" s="7"/>
      <c r="FK281" s="7"/>
      <c r="FL281" s="7"/>
      <c r="FM281" s="7"/>
      <c r="FN281" s="7"/>
      <c r="FO281" s="7"/>
      <c r="FP281" s="7"/>
      <c r="FQ281" s="7"/>
      <c r="FR281" s="7"/>
      <c r="FS281" s="7"/>
      <c r="FT281" s="7"/>
      <c r="FU281" s="7"/>
      <c r="FV281" s="7"/>
      <c r="FW281" s="7"/>
      <c r="FX281" s="7"/>
      <c r="FY281" s="7"/>
      <c r="FZ281" s="7"/>
      <c r="GA281" s="7"/>
      <c r="GB281" s="7"/>
      <c r="GC281" s="7"/>
      <c r="GD281" s="7"/>
      <c r="GE281" s="7"/>
      <c r="GF281" s="7"/>
      <c r="GG281" s="7"/>
      <c r="GH281" s="7"/>
      <c r="GI281" s="7"/>
      <c r="GJ281" s="7"/>
      <c r="GK281" s="7"/>
      <c r="GL281" s="7"/>
      <c r="GM281" s="7"/>
      <c r="GN281" s="7"/>
      <c r="GO281" s="7"/>
      <c r="GP281" s="7"/>
      <c r="GQ281" s="7"/>
      <c r="GR281" s="7"/>
      <c r="GS281" s="7"/>
      <c r="GT281" s="7"/>
      <c r="GU281" s="7"/>
      <c r="GV281" s="7"/>
      <c r="GW281" s="7"/>
      <c r="GX281" s="7"/>
      <c r="GY281" s="7"/>
      <c r="GZ281" s="7"/>
      <c r="HA281" s="7"/>
      <c r="HB281" s="7"/>
      <c r="HC281" s="7"/>
      <c r="HD281" s="7"/>
      <c r="HE281" s="7"/>
      <c r="HF281" s="7"/>
      <c r="HG281" s="7"/>
      <c r="HH281" s="7"/>
      <c r="HI281" s="7"/>
      <c r="HJ281" s="7"/>
      <c r="HK281" s="7"/>
      <c r="HL281" s="7"/>
      <c r="HM281" s="7"/>
      <c r="HN281" s="7"/>
      <c r="HO281" s="7"/>
      <c r="HP281" s="7"/>
      <c r="HQ281" s="7"/>
      <c r="HR281" s="7"/>
      <c r="HS281" s="7"/>
      <c r="HT281" s="7"/>
      <c r="HU281" s="7"/>
      <c r="HV281" s="7"/>
      <c r="HW281" s="7"/>
      <c r="HX281" s="7"/>
      <c r="HY281" s="7"/>
      <c r="HZ281" s="7"/>
      <c r="IA281" s="7"/>
      <c r="IB281" s="7"/>
      <c r="IC281" s="7"/>
      <c r="ID281" s="7"/>
      <c r="IE281" s="7"/>
      <c r="IF281" s="7"/>
      <c r="IG281" s="7"/>
      <c r="IH281" s="7"/>
      <c r="II281" s="7"/>
      <c r="IJ281" s="7"/>
      <c r="IK281" s="7"/>
      <c r="IL281" s="7"/>
      <c r="IM281" s="7"/>
      <c r="IN281" s="7"/>
      <c r="IO281" s="7"/>
    </row>
    <row r="282" spans="1:252" ht="31.5">
      <c r="A282" s="31" t="s">
        <v>257</v>
      </c>
      <c r="B282" s="30">
        <f t="shared" si="58"/>
        <v>6411</v>
      </c>
      <c r="C282" s="30">
        <f t="shared" si="58"/>
        <v>6411</v>
      </c>
      <c r="D282" s="30">
        <f t="shared" si="58"/>
        <v>0</v>
      </c>
      <c r="E282" s="30">
        <v>0</v>
      </c>
      <c r="F282" s="30">
        <v>0</v>
      </c>
      <c r="G282" s="30">
        <f t="shared" si="59"/>
        <v>0</v>
      </c>
      <c r="H282" s="30">
        <v>0</v>
      </c>
      <c r="I282" s="30">
        <v>0</v>
      </c>
      <c r="J282" s="30">
        <f t="shared" si="60"/>
        <v>0</v>
      </c>
      <c r="K282" s="30">
        <v>6411</v>
      </c>
      <c r="L282" s="30">
        <v>6411</v>
      </c>
      <c r="M282" s="30">
        <f t="shared" si="61"/>
        <v>0</v>
      </c>
      <c r="N282" s="30">
        <v>0</v>
      </c>
      <c r="O282" s="30">
        <v>0</v>
      </c>
      <c r="P282" s="30">
        <f t="shared" si="62"/>
        <v>0</v>
      </c>
      <c r="Q282" s="30">
        <v>0</v>
      </c>
      <c r="R282" s="30">
        <v>0</v>
      </c>
      <c r="S282" s="30">
        <f t="shared" si="63"/>
        <v>0</v>
      </c>
      <c r="T282" s="30"/>
      <c r="U282" s="30"/>
      <c r="V282" s="30">
        <f t="shared" si="64"/>
        <v>0</v>
      </c>
      <c r="W282" s="30">
        <v>0</v>
      </c>
      <c r="X282" s="30">
        <v>0</v>
      </c>
      <c r="Y282" s="30">
        <f t="shared" si="65"/>
        <v>0</v>
      </c>
      <c r="Z282" s="30">
        <v>0</v>
      </c>
      <c r="AA282" s="30">
        <v>0</v>
      </c>
      <c r="AB282" s="30">
        <f t="shared" si="66"/>
        <v>0</v>
      </c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  <c r="CG282" s="7"/>
      <c r="CH282" s="7"/>
      <c r="CI282" s="7"/>
      <c r="CJ282" s="7"/>
      <c r="CK282" s="7"/>
      <c r="CL282" s="7"/>
      <c r="CM282" s="7"/>
      <c r="CN282" s="7"/>
      <c r="CO282" s="7"/>
      <c r="CP282" s="7"/>
      <c r="CQ282" s="7"/>
      <c r="CR282" s="7"/>
      <c r="CS282" s="7"/>
      <c r="CT282" s="7"/>
      <c r="CU282" s="7"/>
      <c r="CV282" s="7"/>
      <c r="CW282" s="7"/>
      <c r="CX282" s="7"/>
      <c r="CY282" s="7"/>
      <c r="CZ282" s="7"/>
      <c r="DA282" s="7"/>
      <c r="DB282" s="7"/>
      <c r="DC282" s="7"/>
      <c r="DD282" s="7"/>
      <c r="DE282" s="7"/>
      <c r="DF282" s="7"/>
      <c r="DG282" s="7"/>
      <c r="DH282" s="7"/>
      <c r="DI282" s="7"/>
      <c r="DJ282" s="7"/>
      <c r="DK282" s="7"/>
      <c r="DL282" s="7"/>
      <c r="DM282" s="7"/>
      <c r="DN282" s="7"/>
      <c r="DO282" s="7"/>
      <c r="DP282" s="7"/>
      <c r="DQ282" s="7"/>
      <c r="DR282" s="7"/>
      <c r="DS282" s="7"/>
      <c r="DT282" s="7"/>
      <c r="DU282" s="7"/>
      <c r="DV282" s="7"/>
      <c r="DW282" s="7"/>
      <c r="DX282" s="7"/>
      <c r="DY282" s="7"/>
      <c r="DZ282" s="7"/>
      <c r="EA282" s="7"/>
      <c r="EB282" s="7"/>
      <c r="EC282" s="7"/>
      <c r="ED282" s="7"/>
      <c r="EE282" s="7"/>
      <c r="EF282" s="7"/>
      <c r="EG282" s="7"/>
      <c r="EH282" s="7"/>
      <c r="EI282" s="7"/>
      <c r="EJ282" s="7"/>
      <c r="EK282" s="7"/>
      <c r="EL282" s="7"/>
      <c r="EM282" s="7"/>
      <c r="EN282" s="7"/>
      <c r="EO282" s="7"/>
      <c r="EP282" s="7"/>
      <c r="EQ282" s="7"/>
      <c r="ER282" s="7"/>
      <c r="ES282" s="7"/>
      <c r="ET282" s="7"/>
      <c r="EU282" s="7"/>
      <c r="EV282" s="7"/>
      <c r="EW282" s="7"/>
      <c r="EX282" s="7"/>
      <c r="EY282" s="7"/>
      <c r="EZ282" s="7"/>
      <c r="FA282" s="7"/>
      <c r="FB282" s="7"/>
      <c r="FC282" s="7"/>
      <c r="FD282" s="7"/>
      <c r="FE282" s="7"/>
      <c r="FF282" s="7"/>
      <c r="FG282" s="7"/>
      <c r="FH282" s="7"/>
      <c r="FI282" s="7"/>
      <c r="FJ282" s="7"/>
      <c r="FK282" s="7"/>
      <c r="FL282" s="7"/>
      <c r="FM282" s="7"/>
      <c r="FN282" s="7"/>
      <c r="FO282" s="7"/>
      <c r="FP282" s="7"/>
      <c r="FQ282" s="7"/>
      <c r="FR282" s="7"/>
      <c r="FS282" s="7"/>
      <c r="FT282" s="7"/>
      <c r="FU282" s="7"/>
      <c r="FV282" s="7"/>
      <c r="FW282" s="7"/>
      <c r="FX282" s="7"/>
      <c r="FY282" s="7"/>
      <c r="FZ282" s="7"/>
      <c r="GA282" s="7"/>
      <c r="GB282" s="7"/>
      <c r="GC282" s="7"/>
      <c r="GD282" s="7"/>
      <c r="GE282" s="7"/>
      <c r="GF282" s="7"/>
      <c r="GG282" s="7"/>
      <c r="GH282" s="7"/>
      <c r="GI282" s="7"/>
      <c r="GJ282" s="7"/>
      <c r="GK282" s="7"/>
      <c r="GL282" s="7"/>
      <c r="GM282" s="7"/>
      <c r="GN282" s="7"/>
      <c r="GO282" s="7"/>
      <c r="GP282" s="7"/>
      <c r="GQ282" s="7"/>
      <c r="GR282" s="7"/>
      <c r="GS282" s="7"/>
      <c r="GT282" s="7"/>
      <c r="GU282" s="7"/>
      <c r="GV282" s="7"/>
      <c r="GW282" s="7"/>
      <c r="GX282" s="7"/>
      <c r="GY282" s="7"/>
      <c r="GZ282" s="7"/>
      <c r="HA282" s="7"/>
      <c r="HB282" s="7"/>
      <c r="HC282" s="7"/>
      <c r="HD282" s="7"/>
      <c r="HE282" s="7"/>
      <c r="HF282" s="7"/>
      <c r="HG282" s="7"/>
      <c r="HH282" s="7"/>
      <c r="HI282" s="7"/>
      <c r="HJ282" s="7"/>
      <c r="HK282" s="7"/>
      <c r="HL282" s="7"/>
      <c r="HM282" s="7"/>
      <c r="HN282" s="7"/>
      <c r="HO282" s="7"/>
      <c r="HP282" s="7"/>
      <c r="HQ282" s="7"/>
      <c r="HR282" s="7"/>
      <c r="HS282" s="7"/>
      <c r="HT282" s="7"/>
      <c r="HU282" s="7"/>
      <c r="HV282" s="7"/>
      <c r="HW282" s="7"/>
      <c r="HX282" s="7"/>
      <c r="HY282" s="7"/>
      <c r="HZ282" s="7"/>
      <c r="IA282" s="7"/>
      <c r="IB282" s="7"/>
      <c r="IC282" s="7"/>
      <c r="ID282" s="7"/>
      <c r="IE282" s="7"/>
      <c r="IF282" s="7"/>
      <c r="IG282" s="7"/>
      <c r="IH282" s="7"/>
      <c r="II282" s="7"/>
      <c r="IJ282" s="7"/>
      <c r="IK282" s="7"/>
      <c r="IL282" s="7"/>
      <c r="IM282" s="7"/>
      <c r="IN282" s="7"/>
      <c r="IO282" s="7"/>
    </row>
    <row r="283" spans="1:252">
      <c r="A283" s="31" t="s">
        <v>258</v>
      </c>
      <c r="B283" s="30">
        <f t="shared" si="58"/>
        <v>62095</v>
      </c>
      <c r="C283" s="30">
        <f t="shared" si="58"/>
        <v>62095</v>
      </c>
      <c r="D283" s="30">
        <f t="shared" si="58"/>
        <v>0</v>
      </c>
      <c r="E283" s="30">
        <v>0</v>
      </c>
      <c r="F283" s="30">
        <v>0</v>
      </c>
      <c r="G283" s="30">
        <f t="shared" si="59"/>
        <v>0</v>
      </c>
      <c r="H283" s="30">
        <v>0</v>
      </c>
      <c r="I283" s="30">
        <v>0</v>
      </c>
      <c r="J283" s="30">
        <f t="shared" si="60"/>
        <v>0</v>
      </c>
      <c r="K283" s="30">
        <v>62095</v>
      </c>
      <c r="L283" s="30">
        <v>62095</v>
      </c>
      <c r="M283" s="30">
        <f t="shared" si="61"/>
        <v>0</v>
      </c>
      <c r="N283" s="30">
        <v>0</v>
      </c>
      <c r="O283" s="30">
        <v>0</v>
      </c>
      <c r="P283" s="30">
        <f t="shared" si="62"/>
        <v>0</v>
      </c>
      <c r="Q283" s="30">
        <v>0</v>
      </c>
      <c r="R283" s="30">
        <v>0</v>
      </c>
      <c r="S283" s="30">
        <f t="shared" si="63"/>
        <v>0</v>
      </c>
      <c r="T283" s="30">
        <v>0</v>
      </c>
      <c r="U283" s="30">
        <v>0</v>
      </c>
      <c r="V283" s="30">
        <f t="shared" si="64"/>
        <v>0</v>
      </c>
      <c r="W283" s="30">
        <v>0</v>
      </c>
      <c r="X283" s="30">
        <v>0</v>
      </c>
      <c r="Y283" s="30">
        <f t="shared" si="65"/>
        <v>0</v>
      </c>
      <c r="Z283" s="30">
        <v>0</v>
      </c>
      <c r="AA283" s="30">
        <v>0</v>
      </c>
      <c r="AB283" s="30">
        <f t="shared" si="66"/>
        <v>0</v>
      </c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P283" s="7"/>
      <c r="CQ283" s="7"/>
      <c r="CR283" s="7"/>
      <c r="CS283" s="7"/>
      <c r="CT283" s="7"/>
      <c r="CU283" s="7"/>
      <c r="CV283" s="7"/>
      <c r="CW283" s="7"/>
      <c r="CX283" s="7"/>
      <c r="CY283" s="7"/>
      <c r="CZ283" s="7"/>
      <c r="DA283" s="7"/>
      <c r="DB283" s="7"/>
      <c r="DC283" s="7"/>
      <c r="DD283" s="7"/>
      <c r="DE283" s="7"/>
      <c r="DF283" s="7"/>
      <c r="DG283" s="7"/>
      <c r="DH283" s="7"/>
      <c r="DI283" s="7"/>
      <c r="DJ283" s="7"/>
      <c r="DK283" s="7"/>
      <c r="DL283" s="7"/>
      <c r="DM283" s="7"/>
      <c r="DN283" s="7"/>
      <c r="DO283" s="7"/>
      <c r="DP283" s="7"/>
      <c r="DQ283" s="7"/>
      <c r="DR283" s="7"/>
      <c r="DS283" s="7"/>
      <c r="DT283" s="7"/>
      <c r="DU283" s="7"/>
      <c r="DV283" s="7"/>
      <c r="DW283" s="7"/>
      <c r="DX283" s="7"/>
      <c r="DY283" s="7"/>
      <c r="DZ283" s="7"/>
      <c r="EA283" s="7"/>
      <c r="EB283" s="7"/>
      <c r="EC283" s="7"/>
      <c r="ED283" s="7"/>
      <c r="EE283" s="7"/>
      <c r="EF283" s="7"/>
      <c r="EG283" s="7"/>
      <c r="EH283" s="7"/>
      <c r="EI283" s="7"/>
      <c r="EJ283" s="7"/>
      <c r="EK283" s="7"/>
      <c r="EL283" s="7"/>
      <c r="EM283" s="7"/>
      <c r="EN283" s="7"/>
      <c r="EO283" s="7"/>
      <c r="EP283" s="7"/>
      <c r="EQ283" s="7"/>
      <c r="ER283" s="7"/>
      <c r="ES283" s="7"/>
      <c r="ET283" s="7"/>
      <c r="EU283" s="7"/>
      <c r="EV283" s="7"/>
      <c r="EW283" s="7"/>
      <c r="EX283" s="7"/>
      <c r="EY283" s="7"/>
      <c r="EZ283" s="7"/>
      <c r="FA283" s="7"/>
      <c r="FB283" s="7"/>
      <c r="FC283" s="7"/>
      <c r="FD283" s="7"/>
      <c r="FE283" s="7"/>
      <c r="FF283" s="7"/>
      <c r="FG283" s="7"/>
      <c r="FH283" s="7"/>
      <c r="FI283" s="7"/>
      <c r="FJ283" s="7"/>
      <c r="FK283" s="7"/>
      <c r="FL283" s="7"/>
      <c r="FM283" s="7"/>
      <c r="FN283" s="7"/>
      <c r="FO283" s="7"/>
      <c r="FP283" s="7"/>
      <c r="FQ283" s="7"/>
      <c r="FR283" s="7"/>
      <c r="FS283" s="7"/>
      <c r="FT283" s="7"/>
      <c r="FU283" s="7"/>
      <c r="FV283" s="7"/>
      <c r="FW283" s="7"/>
      <c r="FX283" s="7"/>
      <c r="FY283" s="7"/>
      <c r="FZ283" s="7"/>
      <c r="GA283" s="7"/>
      <c r="GB283" s="7"/>
      <c r="GC283" s="7"/>
      <c r="GD283" s="7"/>
      <c r="GE283" s="7"/>
      <c r="GF283" s="7"/>
      <c r="GG283" s="7"/>
      <c r="GH283" s="7"/>
      <c r="GI283" s="7"/>
      <c r="GJ283" s="7"/>
      <c r="GK283" s="7"/>
      <c r="GL283" s="7"/>
      <c r="GM283" s="7"/>
      <c r="GN283" s="7"/>
      <c r="GO283" s="7"/>
      <c r="GP283" s="7"/>
      <c r="GQ283" s="7"/>
      <c r="GR283" s="7"/>
      <c r="GS283" s="7"/>
      <c r="GT283" s="7"/>
      <c r="GU283" s="7"/>
      <c r="GV283" s="7"/>
      <c r="GW283" s="7"/>
      <c r="GX283" s="7"/>
      <c r="GY283" s="7"/>
      <c r="GZ283" s="7"/>
      <c r="HA283" s="7"/>
      <c r="HB283" s="7"/>
      <c r="HC283" s="7"/>
      <c r="HD283" s="7"/>
      <c r="HE283" s="7"/>
      <c r="HF283" s="7"/>
      <c r="HG283" s="7"/>
      <c r="HH283" s="7"/>
      <c r="HI283" s="7"/>
      <c r="HJ283" s="7"/>
      <c r="HK283" s="7"/>
      <c r="HL283" s="7"/>
      <c r="HM283" s="7"/>
      <c r="HN283" s="7"/>
      <c r="HO283" s="7"/>
      <c r="HP283" s="7"/>
      <c r="HQ283" s="7"/>
      <c r="HR283" s="7"/>
      <c r="HS283" s="7"/>
      <c r="HT283" s="7"/>
      <c r="HU283" s="7"/>
      <c r="HV283" s="7"/>
      <c r="HW283" s="7"/>
      <c r="HX283" s="7"/>
      <c r="HY283" s="7"/>
      <c r="HZ283" s="7"/>
      <c r="IA283" s="7"/>
      <c r="IB283" s="7"/>
      <c r="IC283" s="7"/>
      <c r="ID283" s="7"/>
      <c r="IE283" s="7"/>
      <c r="IF283" s="7"/>
      <c r="IG283" s="7"/>
      <c r="IH283" s="7"/>
      <c r="II283" s="7"/>
      <c r="IJ283" s="7"/>
      <c r="IK283" s="7"/>
      <c r="IL283" s="7"/>
      <c r="IM283" s="7"/>
      <c r="IN283" s="7"/>
      <c r="IO283" s="7"/>
    </row>
    <row r="284" spans="1:252" ht="31.5">
      <c r="A284" s="31" t="s">
        <v>259</v>
      </c>
      <c r="B284" s="30">
        <f t="shared" si="58"/>
        <v>121441</v>
      </c>
      <c r="C284" s="30">
        <f t="shared" si="58"/>
        <v>121441</v>
      </c>
      <c r="D284" s="30">
        <f t="shared" si="58"/>
        <v>0</v>
      </c>
      <c r="E284" s="30">
        <v>0</v>
      </c>
      <c r="F284" s="30">
        <v>0</v>
      </c>
      <c r="G284" s="30">
        <f t="shared" si="59"/>
        <v>0</v>
      </c>
      <c r="H284" s="30">
        <v>0</v>
      </c>
      <c r="I284" s="30">
        <v>0</v>
      </c>
      <c r="J284" s="30">
        <f t="shared" si="60"/>
        <v>0</v>
      </c>
      <c r="K284" s="30">
        <f>17754+1248+102439</f>
        <v>121441</v>
      </c>
      <c r="L284" s="30">
        <f>17754+1248+102439</f>
        <v>121441</v>
      </c>
      <c r="M284" s="30">
        <f t="shared" si="61"/>
        <v>0</v>
      </c>
      <c r="N284" s="30">
        <v>0</v>
      </c>
      <c r="O284" s="30">
        <v>0</v>
      </c>
      <c r="P284" s="30">
        <f t="shared" si="62"/>
        <v>0</v>
      </c>
      <c r="Q284" s="30">
        <v>0</v>
      </c>
      <c r="R284" s="30">
        <v>0</v>
      </c>
      <c r="S284" s="30">
        <f t="shared" si="63"/>
        <v>0</v>
      </c>
      <c r="T284" s="30">
        <v>0</v>
      </c>
      <c r="U284" s="30">
        <v>0</v>
      </c>
      <c r="V284" s="30">
        <f t="shared" si="64"/>
        <v>0</v>
      </c>
      <c r="W284" s="30">
        <v>0</v>
      </c>
      <c r="X284" s="30">
        <v>0</v>
      </c>
      <c r="Y284" s="30">
        <f t="shared" si="65"/>
        <v>0</v>
      </c>
      <c r="Z284" s="30">
        <v>0</v>
      </c>
      <c r="AA284" s="30">
        <v>0</v>
      </c>
      <c r="AB284" s="30">
        <f t="shared" si="66"/>
        <v>0</v>
      </c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  <c r="CB284" s="7"/>
      <c r="CC284" s="7"/>
      <c r="CD284" s="7"/>
      <c r="CE284" s="7"/>
      <c r="CF284" s="7"/>
      <c r="CG284" s="7"/>
      <c r="CH284" s="7"/>
      <c r="CI284" s="7"/>
      <c r="CJ284" s="7"/>
      <c r="CK284" s="7"/>
      <c r="CL284" s="7"/>
      <c r="CM284" s="7"/>
      <c r="CN284" s="7"/>
      <c r="CO284" s="7"/>
      <c r="CP284" s="7"/>
      <c r="CQ284" s="7"/>
      <c r="CR284" s="7"/>
      <c r="CS284" s="7"/>
      <c r="CT284" s="7"/>
      <c r="CU284" s="7"/>
      <c r="CV284" s="7"/>
      <c r="CW284" s="7"/>
      <c r="CX284" s="7"/>
      <c r="CY284" s="7"/>
      <c r="CZ284" s="7"/>
      <c r="DA284" s="7"/>
      <c r="DB284" s="7"/>
      <c r="DC284" s="7"/>
      <c r="DD284" s="7"/>
      <c r="DE284" s="7"/>
      <c r="DF284" s="7"/>
      <c r="DG284" s="7"/>
      <c r="DH284" s="7"/>
      <c r="DI284" s="7"/>
      <c r="DJ284" s="7"/>
      <c r="DK284" s="7"/>
      <c r="DL284" s="7"/>
      <c r="DM284" s="7"/>
      <c r="DN284" s="7"/>
      <c r="DO284" s="7"/>
      <c r="DP284" s="7"/>
      <c r="DQ284" s="7"/>
      <c r="DR284" s="7"/>
      <c r="DS284" s="7"/>
      <c r="DT284" s="7"/>
      <c r="DU284" s="7"/>
      <c r="DV284" s="7"/>
      <c r="DW284" s="7"/>
      <c r="DX284" s="7"/>
      <c r="DY284" s="7"/>
      <c r="DZ284" s="7"/>
      <c r="EA284" s="7"/>
      <c r="EB284" s="7"/>
      <c r="EC284" s="7"/>
      <c r="ED284" s="7"/>
      <c r="EE284" s="7"/>
      <c r="EF284" s="7"/>
      <c r="EG284" s="7"/>
      <c r="EH284" s="7"/>
      <c r="EI284" s="7"/>
      <c r="EJ284" s="7"/>
      <c r="EK284" s="7"/>
      <c r="EL284" s="7"/>
      <c r="EM284" s="7"/>
      <c r="EN284" s="7"/>
      <c r="EO284" s="7"/>
      <c r="EP284" s="7"/>
      <c r="EQ284" s="7"/>
      <c r="ER284" s="7"/>
      <c r="ES284" s="7"/>
      <c r="ET284" s="7"/>
      <c r="EU284" s="7"/>
      <c r="EV284" s="7"/>
      <c r="EW284" s="7"/>
      <c r="EX284" s="7"/>
      <c r="EY284" s="7"/>
      <c r="EZ284" s="7"/>
      <c r="FA284" s="7"/>
      <c r="FB284" s="7"/>
      <c r="FC284" s="7"/>
      <c r="FD284" s="7"/>
      <c r="FE284" s="7"/>
      <c r="FF284" s="7"/>
      <c r="FG284" s="7"/>
      <c r="FH284" s="7"/>
      <c r="FI284" s="7"/>
      <c r="FJ284" s="7"/>
      <c r="FK284" s="7"/>
      <c r="FL284" s="7"/>
      <c r="FM284" s="7"/>
      <c r="FN284" s="7"/>
      <c r="FO284" s="7"/>
      <c r="FP284" s="7"/>
      <c r="FQ284" s="7"/>
      <c r="FR284" s="7"/>
      <c r="FS284" s="7"/>
      <c r="FT284" s="7"/>
      <c r="FU284" s="7"/>
      <c r="FV284" s="7"/>
      <c r="FW284" s="7"/>
      <c r="FX284" s="7"/>
      <c r="FY284" s="7"/>
      <c r="FZ284" s="7"/>
      <c r="GA284" s="7"/>
      <c r="GB284" s="7"/>
      <c r="GC284" s="7"/>
      <c r="GD284" s="7"/>
      <c r="GE284" s="7"/>
      <c r="GF284" s="7"/>
      <c r="GG284" s="7"/>
      <c r="GH284" s="7"/>
      <c r="GI284" s="7"/>
      <c r="GJ284" s="7"/>
      <c r="GK284" s="7"/>
      <c r="GL284" s="7"/>
      <c r="GM284" s="7"/>
      <c r="GN284" s="7"/>
      <c r="GO284" s="7"/>
      <c r="GP284" s="7"/>
      <c r="GQ284" s="7"/>
      <c r="GR284" s="7"/>
      <c r="GS284" s="7"/>
      <c r="GT284" s="7"/>
      <c r="GU284" s="7"/>
      <c r="GV284" s="7"/>
      <c r="GW284" s="7"/>
      <c r="GX284" s="7"/>
      <c r="GY284" s="7"/>
      <c r="GZ284" s="7"/>
      <c r="HA284" s="7"/>
      <c r="HB284" s="7"/>
      <c r="HC284" s="7"/>
      <c r="HD284" s="7"/>
      <c r="HE284" s="7"/>
      <c r="HF284" s="7"/>
      <c r="HG284" s="7"/>
      <c r="HH284" s="7"/>
      <c r="HI284" s="7"/>
      <c r="HJ284" s="7"/>
      <c r="HK284" s="7"/>
      <c r="HL284" s="7"/>
      <c r="HM284" s="7"/>
      <c r="HN284" s="7"/>
      <c r="HO284" s="7"/>
      <c r="HP284" s="7"/>
      <c r="HQ284" s="7"/>
      <c r="HR284" s="7"/>
      <c r="HS284" s="7"/>
      <c r="HT284" s="7"/>
      <c r="HU284" s="7"/>
      <c r="HV284" s="7"/>
      <c r="HW284" s="7"/>
      <c r="HX284" s="7"/>
      <c r="HY284" s="7"/>
      <c r="HZ284" s="7"/>
      <c r="IA284" s="7"/>
      <c r="IB284" s="7"/>
      <c r="IC284" s="7"/>
      <c r="ID284" s="7"/>
      <c r="IE284" s="7"/>
      <c r="IF284" s="7"/>
      <c r="IG284" s="7"/>
      <c r="IH284" s="7"/>
      <c r="II284" s="7"/>
      <c r="IJ284" s="7"/>
      <c r="IK284" s="7"/>
      <c r="IL284" s="7"/>
      <c r="IM284" s="7"/>
      <c r="IN284" s="7"/>
      <c r="IO284" s="7"/>
    </row>
    <row r="285" spans="1:252" ht="31.5">
      <c r="A285" s="31" t="s">
        <v>260</v>
      </c>
      <c r="B285" s="30">
        <f t="shared" si="58"/>
        <v>5274188</v>
      </c>
      <c r="C285" s="30">
        <f t="shared" si="58"/>
        <v>5274188</v>
      </c>
      <c r="D285" s="30">
        <f t="shared" si="58"/>
        <v>0</v>
      </c>
      <c r="E285" s="30">
        <v>0</v>
      </c>
      <c r="F285" s="30">
        <v>0</v>
      </c>
      <c r="G285" s="30">
        <f t="shared" si="59"/>
        <v>0</v>
      </c>
      <c r="H285" s="30">
        <v>0</v>
      </c>
      <c r="I285" s="30">
        <v>0</v>
      </c>
      <c r="J285" s="30">
        <f t="shared" si="60"/>
        <v>0</v>
      </c>
      <c r="K285" s="30">
        <v>22349</v>
      </c>
      <c r="L285" s="30">
        <v>22349</v>
      </c>
      <c r="M285" s="30">
        <f t="shared" si="61"/>
        <v>0</v>
      </c>
      <c r="N285" s="30">
        <v>0</v>
      </c>
      <c r="O285" s="30">
        <v>0</v>
      </c>
      <c r="P285" s="30">
        <f t="shared" si="62"/>
        <v>0</v>
      </c>
      <c r="Q285" s="30">
        <v>0</v>
      </c>
      <c r="R285" s="30">
        <v>0</v>
      </c>
      <c r="S285" s="30">
        <f t="shared" si="63"/>
        <v>0</v>
      </c>
      <c r="T285" s="30">
        <v>0</v>
      </c>
      <c r="U285" s="30">
        <v>0</v>
      </c>
      <c r="V285" s="30">
        <f t="shared" si="64"/>
        <v>0</v>
      </c>
      <c r="W285" s="30">
        <f>2179821+1439746</f>
        <v>3619567</v>
      </c>
      <c r="X285" s="30">
        <f>2179821+1439746+341062</f>
        <v>3960629</v>
      </c>
      <c r="Y285" s="30">
        <f t="shared" si="65"/>
        <v>341062</v>
      </c>
      <c r="Z285" s="30">
        <f>6276644+35880-1038336-2179821-1439746-22349</f>
        <v>1632272</v>
      </c>
      <c r="AA285" s="30">
        <f>6276644+35880-1038336-2179821-1439746-22349-341062</f>
        <v>1291210</v>
      </c>
      <c r="AB285" s="30">
        <f t="shared" si="66"/>
        <v>-341062</v>
      </c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  <c r="CS285" s="7"/>
      <c r="CT285" s="7"/>
      <c r="CU285" s="7"/>
      <c r="CV285" s="7"/>
      <c r="CW285" s="7"/>
      <c r="CX285" s="7"/>
      <c r="CY285" s="7"/>
      <c r="CZ285" s="7"/>
      <c r="DA285" s="7"/>
      <c r="DB285" s="7"/>
      <c r="DC285" s="7"/>
      <c r="DD285" s="7"/>
      <c r="DE285" s="7"/>
      <c r="DF285" s="7"/>
      <c r="DG285" s="7"/>
      <c r="DH285" s="7"/>
      <c r="DI285" s="7"/>
      <c r="DJ285" s="7"/>
      <c r="DK285" s="7"/>
      <c r="DL285" s="7"/>
      <c r="DM285" s="7"/>
      <c r="DN285" s="7"/>
      <c r="DO285" s="7"/>
      <c r="DP285" s="7"/>
      <c r="DQ285" s="7"/>
      <c r="DR285" s="7"/>
      <c r="DS285" s="7"/>
      <c r="DT285" s="7"/>
      <c r="DU285" s="7"/>
      <c r="DV285" s="7"/>
      <c r="DW285" s="7"/>
      <c r="DX285" s="7"/>
      <c r="DY285" s="7"/>
      <c r="DZ285" s="7"/>
      <c r="EA285" s="7"/>
      <c r="EB285" s="7"/>
      <c r="EC285" s="7"/>
      <c r="ED285" s="7"/>
      <c r="EE285" s="7"/>
      <c r="EF285" s="7"/>
      <c r="EG285" s="7"/>
      <c r="EH285" s="7"/>
      <c r="EI285" s="7"/>
      <c r="EJ285" s="7"/>
      <c r="EK285" s="7"/>
      <c r="EL285" s="7"/>
      <c r="EM285" s="7"/>
      <c r="EN285" s="7"/>
      <c r="EO285" s="7"/>
      <c r="EP285" s="7"/>
      <c r="EQ285" s="7"/>
      <c r="ER285" s="7"/>
      <c r="ES285" s="7"/>
      <c r="ET285" s="7"/>
      <c r="EU285" s="7"/>
      <c r="EV285" s="7"/>
      <c r="EW285" s="7"/>
      <c r="EX285" s="7"/>
      <c r="EY285" s="7"/>
      <c r="EZ285" s="7"/>
      <c r="FA285" s="7"/>
      <c r="FB285" s="7"/>
      <c r="FC285" s="7"/>
      <c r="FD285" s="7"/>
      <c r="FE285" s="7"/>
      <c r="FF285" s="7"/>
      <c r="FG285" s="7"/>
      <c r="FH285" s="7"/>
      <c r="FI285" s="7"/>
      <c r="FJ285" s="7"/>
      <c r="FK285" s="7"/>
      <c r="FL285" s="7"/>
      <c r="FM285" s="7"/>
      <c r="FN285" s="7"/>
      <c r="FO285" s="7"/>
      <c r="FP285" s="7"/>
      <c r="FQ285" s="7"/>
      <c r="FR285" s="7"/>
      <c r="FS285" s="7"/>
      <c r="FT285" s="7"/>
      <c r="FU285" s="7"/>
      <c r="FV285" s="7"/>
      <c r="FW285" s="7"/>
      <c r="FX285" s="7"/>
      <c r="FY285" s="7"/>
      <c r="FZ285" s="7"/>
      <c r="GA285" s="7"/>
      <c r="GB285" s="7"/>
      <c r="GC285" s="7"/>
      <c r="GD285" s="7"/>
      <c r="GE285" s="7"/>
      <c r="GF285" s="7"/>
      <c r="GG285" s="7"/>
      <c r="GH285" s="7"/>
      <c r="GI285" s="7"/>
      <c r="GJ285" s="7"/>
      <c r="GK285" s="7"/>
      <c r="GL285" s="7"/>
      <c r="GM285" s="7"/>
      <c r="GN285" s="7"/>
      <c r="GO285" s="7"/>
      <c r="GP285" s="7"/>
      <c r="GQ285" s="7"/>
      <c r="GR285" s="7"/>
      <c r="GS285" s="7"/>
      <c r="GT285" s="7"/>
      <c r="GU285" s="7"/>
      <c r="GV285" s="7"/>
      <c r="GW285" s="7"/>
      <c r="GX285" s="7"/>
      <c r="GY285" s="7"/>
      <c r="GZ285" s="7"/>
      <c r="HA285" s="7"/>
      <c r="HB285" s="7"/>
      <c r="HC285" s="7"/>
      <c r="HD285" s="7"/>
      <c r="HE285" s="7"/>
      <c r="HF285" s="7"/>
      <c r="HG285" s="7"/>
      <c r="HH285" s="7"/>
      <c r="HI285" s="7"/>
      <c r="HJ285" s="7"/>
      <c r="HK285" s="7"/>
      <c r="HL285" s="7"/>
      <c r="HM285" s="7"/>
      <c r="HN285" s="7"/>
      <c r="HO285" s="7"/>
      <c r="HP285" s="7"/>
      <c r="HQ285" s="7"/>
      <c r="HR285" s="7"/>
      <c r="HS285" s="7"/>
      <c r="HT285" s="7"/>
      <c r="HU285" s="7"/>
      <c r="HV285" s="7"/>
      <c r="HW285" s="7"/>
      <c r="HX285" s="7"/>
      <c r="HY285" s="7"/>
      <c r="HZ285" s="7"/>
      <c r="IA285" s="7"/>
      <c r="IB285" s="7"/>
      <c r="IC285" s="7"/>
      <c r="ID285" s="7"/>
      <c r="IE285" s="7"/>
      <c r="IF285" s="7"/>
      <c r="IG285" s="7"/>
      <c r="IH285" s="7"/>
      <c r="II285" s="7"/>
      <c r="IJ285" s="7"/>
      <c r="IK285" s="7"/>
      <c r="IL285" s="7"/>
      <c r="IM285" s="7"/>
      <c r="IN285" s="7"/>
      <c r="IO285" s="7"/>
    </row>
    <row r="286" spans="1:252" ht="31.5">
      <c r="A286" s="23" t="s">
        <v>90</v>
      </c>
      <c r="B286" s="24">
        <f t="shared" si="58"/>
        <v>510238</v>
      </c>
      <c r="C286" s="24">
        <f t="shared" si="58"/>
        <v>510238</v>
      </c>
      <c r="D286" s="24">
        <f t="shared" si="58"/>
        <v>0</v>
      </c>
      <c r="E286" s="24">
        <f>SUM(E296,E311,E308,E287,E315,E304)</f>
        <v>0</v>
      </c>
      <c r="F286" s="24">
        <f>SUM(F296,F311,F308,F287,F315,F304)</f>
        <v>0</v>
      </c>
      <c r="G286" s="24">
        <f t="shared" si="59"/>
        <v>0</v>
      </c>
      <c r="H286" s="24">
        <f>SUM(H296,H311,H308,H287,H315,H304)</f>
        <v>0</v>
      </c>
      <c r="I286" s="24">
        <f>SUM(I296,I311,I308,I287,I315,I304)</f>
        <v>0</v>
      </c>
      <c r="J286" s="24">
        <f t="shared" si="60"/>
        <v>0</v>
      </c>
      <c r="K286" s="24">
        <f>SUM(K296,K311,K308,K287,K315,K304)</f>
        <v>228295</v>
      </c>
      <c r="L286" s="24">
        <f>SUM(L296,L311,L308,L287,L315,L304)</f>
        <v>228295</v>
      </c>
      <c r="M286" s="24">
        <f t="shared" si="61"/>
        <v>0</v>
      </c>
      <c r="N286" s="24">
        <f>SUM(N296,N311,N308,N287,N315,N304)</f>
        <v>1999</v>
      </c>
      <c r="O286" s="24">
        <f>SUM(O296,O311,O308,O287,O315,O304)</f>
        <v>1999</v>
      </c>
      <c r="P286" s="24">
        <f t="shared" si="62"/>
        <v>0</v>
      </c>
      <c r="Q286" s="24">
        <f>SUM(Q296,Q311,Q308,Q287,Q315,Q304)</f>
        <v>85308</v>
      </c>
      <c r="R286" s="24">
        <f>SUM(R296,R311,R308,R287,R315,R304)</f>
        <v>85308</v>
      </c>
      <c r="S286" s="24">
        <f t="shared" si="63"/>
        <v>0</v>
      </c>
      <c r="T286" s="24">
        <f>SUM(T296,T311,T308,T287,T315,T304)</f>
        <v>190604</v>
      </c>
      <c r="U286" s="24">
        <f>SUM(U296,U311,U308,U287,U315,U304)</f>
        <v>190604</v>
      </c>
      <c r="V286" s="24">
        <f t="shared" si="64"/>
        <v>0</v>
      </c>
      <c r="W286" s="24">
        <f>SUM(W296,W311,W308,W287,W315,W304)</f>
        <v>4032</v>
      </c>
      <c r="X286" s="24">
        <f>SUM(X296,X311,X308,X287,X315,X304)</f>
        <v>4032</v>
      </c>
      <c r="Y286" s="24">
        <f t="shared" si="65"/>
        <v>0</v>
      </c>
      <c r="Z286" s="24">
        <f>SUM(Z296,Z311,Z308,Z287,Z315,Z304)</f>
        <v>0</v>
      </c>
      <c r="AA286" s="24">
        <f>SUM(AA296,AA311,AA308,AA287,AA315,AA304)</f>
        <v>0</v>
      </c>
      <c r="AB286" s="24">
        <f t="shared" si="66"/>
        <v>0</v>
      </c>
      <c r="AC286" s="22"/>
      <c r="AD286" s="22"/>
      <c r="AE286" s="22"/>
      <c r="AF286" s="22"/>
      <c r="AG286" s="22"/>
      <c r="AH286" s="22"/>
      <c r="AI286" s="22"/>
      <c r="AJ286" s="22"/>
      <c r="AK286" s="22"/>
      <c r="AL286" s="22"/>
      <c r="AM286" s="22"/>
      <c r="AN286" s="22"/>
      <c r="AO286" s="22"/>
      <c r="AP286" s="22"/>
      <c r="AQ286" s="22"/>
      <c r="AR286" s="22"/>
      <c r="AS286" s="22"/>
      <c r="AT286" s="22"/>
      <c r="AU286" s="22"/>
      <c r="AV286" s="22"/>
      <c r="AW286" s="22"/>
      <c r="AX286" s="22"/>
      <c r="AY286" s="22"/>
      <c r="AZ286" s="22"/>
      <c r="BA286" s="22"/>
      <c r="BB286" s="22"/>
      <c r="BC286" s="22"/>
      <c r="BD286" s="22"/>
      <c r="BE286" s="22"/>
      <c r="BF286" s="22"/>
      <c r="BG286" s="22"/>
      <c r="BH286" s="22"/>
      <c r="BI286" s="22"/>
      <c r="BJ286" s="22"/>
      <c r="BK286" s="22"/>
      <c r="BL286" s="22"/>
      <c r="BM286" s="22"/>
      <c r="BN286" s="22"/>
      <c r="BO286" s="22"/>
      <c r="BP286" s="22"/>
      <c r="BQ286" s="22"/>
      <c r="BR286" s="22"/>
      <c r="BS286" s="22"/>
      <c r="BT286" s="22"/>
      <c r="BU286" s="22"/>
      <c r="BV286" s="22"/>
      <c r="BW286" s="22"/>
      <c r="BX286" s="22"/>
      <c r="BY286" s="22"/>
      <c r="BZ286" s="22"/>
      <c r="CA286" s="22"/>
      <c r="CB286" s="22"/>
      <c r="CC286" s="22"/>
      <c r="CD286" s="22"/>
      <c r="CE286" s="22"/>
      <c r="CF286" s="22"/>
      <c r="CG286" s="22"/>
      <c r="CH286" s="22"/>
      <c r="CI286" s="22"/>
      <c r="CJ286" s="22"/>
      <c r="CK286" s="22"/>
      <c r="CL286" s="22"/>
      <c r="CM286" s="22"/>
      <c r="CN286" s="22"/>
      <c r="CO286" s="22"/>
      <c r="CP286" s="22"/>
      <c r="CQ286" s="22"/>
      <c r="CR286" s="22"/>
      <c r="CS286" s="22"/>
      <c r="CT286" s="22"/>
      <c r="CU286" s="22"/>
      <c r="CV286" s="22"/>
      <c r="CW286" s="22"/>
      <c r="CX286" s="22"/>
      <c r="CY286" s="22"/>
      <c r="CZ286" s="22"/>
      <c r="DA286" s="22"/>
      <c r="DB286" s="22"/>
      <c r="DC286" s="22"/>
      <c r="DD286" s="22"/>
      <c r="DE286" s="22"/>
      <c r="DF286" s="22"/>
      <c r="DG286" s="22"/>
      <c r="DH286" s="22"/>
      <c r="DI286" s="22"/>
      <c r="DJ286" s="22"/>
      <c r="DK286" s="22"/>
      <c r="DL286" s="22"/>
      <c r="DM286" s="22"/>
      <c r="DN286" s="22"/>
      <c r="DO286" s="22"/>
      <c r="DP286" s="22"/>
      <c r="DQ286" s="22"/>
      <c r="DR286" s="22"/>
      <c r="DS286" s="22"/>
      <c r="DT286" s="22"/>
      <c r="DU286" s="22"/>
      <c r="DV286" s="22"/>
      <c r="DW286" s="22"/>
      <c r="DX286" s="22"/>
      <c r="DY286" s="22"/>
      <c r="DZ286" s="22"/>
      <c r="EA286" s="22"/>
      <c r="EB286" s="22"/>
      <c r="EC286" s="22"/>
      <c r="ED286" s="22"/>
      <c r="EE286" s="22"/>
      <c r="EF286" s="22"/>
      <c r="EG286" s="22"/>
      <c r="EH286" s="22"/>
      <c r="EI286" s="22"/>
      <c r="EJ286" s="22"/>
      <c r="EK286" s="22"/>
      <c r="EL286" s="22"/>
      <c r="EM286" s="22"/>
      <c r="EN286" s="22"/>
      <c r="EO286" s="22"/>
      <c r="EP286" s="22"/>
      <c r="EQ286" s="22"/>
      <c r="ER286" s="22"/>
      <c r="ES286" s="22"/>
      <c r="ET286" s="22"/>
      <c r="EU286" s="22"/>
      <c r="EV286" s="22"/>
      <c r="EW286" s="22"/>
      <c r="EX286" s="22"/>
      <c r="EY286" s="22"/>
      <c r="EZ286" s="22"/>
      <c r="FA286" s="22"/>
      <c r="FB286" s="22"/>
      <c r="FC286" s="22"/>
      <c r="FD286" s="22"/>
      <c r="FE286" s="22"/>
      <c r="FF286" s="22"/>
      <c r="FG286" s="22"/>
      <c r="FH286" s="22"/>
      <c r="FI286" s="22"/>
      <c r="FJ286" s="22"/>
      <c r="FK286" s="22"/>
      <c r="FL286" s="22"/>
      <c r="FM286" s="22"/>
      <c r="FN286" s="22"/>
      <c r="FO286" s="22"/>
      <c r="FP286" s="22"/>
      <c r="FQ286" s="22"/>
      <c r="FR286" s="22"/>
      <c r="FS286" s="22"/>
      <c r="FT286" s="22"/>
      <c r="FU286" s="22"/>
      <c r="FV286" s="22"/>
      <c r="FW286" s="22"/>
      <c r="FX286" s="22"/>
      <c r="FY286" s="22"/>
      <c r="FZ286" s="22"/>
      <c r="GA286" s="7"/>
      <c r="GB286" s="7"/>
      <c r="GC286" s="7"/>
      <c r="GD286" s="7"/>
      <c r="GE286" s="7"/>
      <c r="GF286" s="7"/>
      <c r="GG286" s="7"/>
      <c r="GH286" s="7"/>
      <c r="GI286" s="7"/>
      <c r="GJ286" s="7"/>
      <c r="GK286" s="7"/>
      <c r="GL286" s="7"/>
      <c r="GM286" s="7"/>
      <c r="GN286" s="7"/>
      <c r="GO286" s="7"/>
      <c r="GP286" s="7"/>
      <c r="GQ286" s="7"/>
      <c r="GR286" s="7"/>
      <c r="GS286" s="7"/>
      <c r="GT286" s="7"/>
      <c r="GU286" s="7"/>
      <c r="GV286" s="7"/>
      <c r="GW286" s="7"/>
      <c r="GX286" s="7"/>
      <c r="GY286" s="7"/>
      <c r="GZ286" s="7"/>
      <c r="HA286" s="7"/>
      <c r="HB286" s="7"/>
      <c r="HC286" s="7"/>
      <c r="HD286" s="7"/>
      <c r="HE286" s="7"/>
      <c r="HF286" s="7"/>
      <c r="HG286" s="7"/>
      <c r="HH286" s="7"/>
      <c r="HI286" s="7"/>
      <c r="HJ286" s="7"/>
      <c r="HK286" s="7"/>
      <c r="HL286" s="7"/>
      <c r="HM286" s="7"/>
      <c r="HN286" s="7"/>
      <c r="HO286" s="7"/>
      <c r="HP286" s="7"/>
      <c r="HQ286" s="7"/>
      <c r="HR286" s="7"/>
      <c r="HS286" s="7"/>
      <c r="HT286" s="7"/>
      <c r="HU286" s="7"/>
      <c r="HV286" s="7"/>
      <c r="HW286" s="7"/>
      <c r="HX286" s="7"/>
      <c r="HY286" s="7"/>
      <c r="HZ286" s="7"/>
      <c r="IA286" s="7"/>
      <c r="IB286" s="7"/>
      <c r="IC286" s="7"/>
      <c r="ID286" s="7"/>
      <c r="IE286" s="7"/>
      <c r="IF286" s="7"/>
      <c r="IG286" s="7"/>
      <c r="IH286" s="7"/>
      <c r="II286" s="7"/>
      <c r="IJ286" s="7"/>
      <c r="IK286" s="7"/>
      <c r="IL286" s="7"/>
      <c r="IM286" s="7"/>
      <c r="IN286" s="7"/>
      <c r="IO286" s="7"/>
    </row>
    <row r="287" spans="1:252">
      <c r="A287" s="23" t="s">
        <v>110</v>
      </c>
      <c r="B287" s="24">
        <f t="shared" si="58"/>
        <v>32013</v>
      </c>
      <c r="C287" s="24">
        <f t="shared" si="58"/>
        <v>32013</v>
      </c>
      <c r="D287" s="24">
        <f t="shared" si="58"/>
        <v>0</v>
      </c>
      <c r="E287" s="24">
        <f>SUM(E288:E295)</f>
        <v>0</v>
      </c>
      <c r="F287" s="24">
        <f>SUM(F288:F295)</f>
        <v>0</v>
      </c>
      <c r="G287" s="24">
        <f t="shared" si="59"/>
        <v>0</v>
      </c>
      <c r="H287" s="24">
        <f>SUM(H288:H295)</f>
        <v>0</v>
      </c>
      <c r="I287" s="24">
        <f>SUM(I288:I295)</f>
        <v>0</v>
      </c>
      <c r="J287" s="24">
        <f t="shared" si="60"/>
        <v>0</v>
      </c>
      <c r="K287" s="24">
        <f>SUM(K288:K295)</f>
        <v>9761</v>
      </c>
      <c r="L287" s="24">
        <f>SUM(L288:L295)</f>
        <v>9761</v>
      </c>
      <c r="M287" s="24">
        <f t="shared" si="61"/>
        <v>0</v>
      </c>
      <c r="N287" s="24">
        <f>SUM(N288:N295)</f>
        <v>1999</v>
      </c>
      <c r="O287" s="24">
        <f>SUM(O288:O295)</f>
        <v>1999</v>
      </c>
      <c r="P287" s="24">
        <f t="shared" si="62"/>
        <v>0</v>
      </c>
      <c r="Q287" s="24">
        <f>SUM(Q288:Q295)</f>
        <v>16221</v>
      </c>
      <c r="R287" s="24">
        <f>SUM(R288:R295)</f>
        <v>16221</v>
      </c>
      <c r="S287" s="24">
        <f t="shared" si="63"/>
        <v>0</v>
      </c>
      <c r="T287" s="24">
        <f>SUM(T288:T295)</f>
        <v>0</v>
      </c>
      <c r="U287" s="24">
        <f>SUM(U288:U295)</f>
        <v>0</v>
      </c>
      <c r="V287" s="24">
        <f t="shared" si="64"/>
        <v>0</v>
      </c>
      <c r="W287" s="24">
        <f>SUM(W288:W295)</f>
        <v>4032</v>
      </c>
      <c r="X287" s="24">
        <f>SUM(X288:X295)</f>
        <v>4032</v>
      </c>
      <c r="Y287" s="24">
        <f t="shared" si="65"/>
        <v>0</v>
      </c>
      <c r="Z287" s="24">
        <f>SUM(Z288:Z295)</f>
        <v>0</v>
      </c>
      <c r="AA287" s="24">
        <f>SUM(AA288:AA295)</f>
        <v>0</v>
      </c>
      <c r="AB287" s="24">
        <f t="shared" si="66"/>
        <v>0</v>
      </c>
      <c r="AC287" s="22"/>
      <c r="AD287" s="22"/>
      <c r="AE287" s="22"/>
      <c r="AF287" s="22"/>
      <c r="AG287" s="22"/>
      <c r="AH287" s="22"/>
      <c r="AI287" s="22"/>
      <c r="AJ287" s="22"/>
      <c r="AK287" s="22"/>
      <c r="AL287" s="22"/>
      <c r="AM287" s="22"/>
      <c r="AN287" s="22"/>
      <c r="AO287" s="22"/>
      <c r="AP287" s="22"/>
      <c r="AQ287" s="22"/>
      <c r="AR287" s="22"/>
      <c r="AS287" s="22"/>
      <c r="AT287" s="22"/>
      <c r="AU287" s="22"/>
      <c r="AV287" s="22"/>
      <c r="AW287" s="22"/>
      <c r="AX287" s="22"/>
      <c r="AY287" s="22"/>
      <c r="AZ287" s="22"/>
      <c r="BA287" s="22"/>
      <c r="BB287" s="22"/>
      <c r="BC287" s="22"/>
      <c r="BD287" s="22"/>
      <c r="BE287" s="22"/>
      <c r="BF287" s="22"/>
      <c r="BG287" s="22"/>
      <c r="BH287" s="22"/>
      <c r="BI287" s="22"/>
      <c r="BJ287" s="22"/>
      <c r="BK287" s="22"/>
      <c r="BL287" s="22"/>
      <c r="BM287" s="22"/>
      <c r="BN287" s="22"/>
      <c r="BO287" s="22"/>
      <c r="BP287" s="22"/>
      <c r="BQ287" s="22"/>
      <c r="BR287" s="22"/>
      <c r="BS287" s="22"/>
      <c r="BT287" s="22"/>
      <c r="BU287" s="22"/>
      <c r="BV287" s="22"/>
      <c r="BW287" s="22"/>
      <c r="BX287" s="22"/>
      <c r="BY287" s="22"/>
      <c r="BZ287" s="22"/>
      <c r="CA287" s="22"/>
      <c r="CB287" s="22"/>
      <c r="CC287" s="22"/>
      <c r="CD287" s="22"/>
      <c r="CE287" s="22"/>
      <c r="CF287" s="22"/>
      <c r="CG287" s="22"/>
      <c r="CH287" s="22"/>
      <c r="CI287" s="22"/>
      <c r="CJ287" s="22"/>
      <c r="CK287" s="22"/>
      <c r="CL287" s="22"/>
      <c r="CM287" s="22"/>
      <c r="CN287" s="22"/>
      <c r="CO287" s="22"/>
      <c r="CP287" s="22"/>
      <c r="CQ287" s="22"/>
      <c r="CR287" s="22"/>
      <c r="CS287" s="22"/>
      <c r="CT287" s="22"/>
      <c r="CU287" s="22"/>
      <c r="CV287" s="22"/>
      <c r="CW287" s="22"/>
      <c r="CX287" s="22"/>
      <c r="CY287" s="22"/>
      <c r="CZ287" s="22"/>
      <c r="DA287" s="22"/>
      <c r="DB287" s="22"/>
      <c r="DC287" s="22"/>
      <c r="DD287" s="22"/>
      <c r="DE287" s="22"/>
      <c r="DF287" s="22"/>
      <c r="DG287" s="22"/>
      <c r="DH287" s="22"/>
      <c r="DI287" s="22"/>
      <c r="DJ287" s="22"/>
      <c r="DK287" s="22"/>
      <c r="DL287" s="22"/>
      <c r="DM287" s="22"/>
      <c r="DN287" s="22"/>
      <c r="DO287" s="22"/>
      <c r="DP287" s="22"/>
      <c r="DQ287" s="22"/>
      <c r="DR287" s="22"/>
      <c r="DS287" s="22"/>
      <c r="DT287" s="22"/>
      <c r="DU287" s="22"/>
      <c r="DV287" s="22"/>
      <c r="DW287" s="22"/>
      <c r="DX287" s="22"/>
      <c r="DY287" s="22"/>
      <c r="DZ287" s="22"/>
      <c r="EA287" s="22"/>
      <c r="EB287" s="22"/>
      <c r="EC287" s="22"/>
      <c r="ED287" s="22"/>
      <c r="EE287" s="22"/>
      <c r="EF287" s="22"/>
      <c r="EG287" s="22"/>
      <c r="EH287" s="22"/>
      <c r="EI287" s="22"/>
      <c r="EJ287" s="22"/>
      <c r="EK287" s="22"/>
      <c r="EL287" s="22"/>
      <c r="EM287" s="22"/>
      <c r="EN287" s="22"/>
      <c r="EO287" s="22"/>
      <c r="EP287" s="22"/>
      <c r="EQ287" s="22"/>
      <c r="ER287" s="22"/>
      <c r="ES287" s="22"/>
      <c r="ET287" s="22"/>
      <c r="EU287" s="22"/>
      <c r="EV287" s="22"/>
      <c r="EW287" s="22"/>
      <c r="EX287" s="22"/>
      <c r="EY287" s="22"/>
      <c r="EZ287" s="22"/>
      <c r="FA287" s="22"/>
      <c r="FB287" s="22"/>
      <c r="FC287" s="22"/>
      <c r="FD287" s="22"/>
      <c r="FE287" s="22"/>
      <c r="FF287" s="22"/>
      <c r="FG287" s="22"/>
      <c r="FH287" s="22"/>
      <c r="FI287" s="22"/>
      <c r="FJ287" s="22"/>
      <c r="FK287" s="22"/>
      <c r="FL287" s="22"/>
      <c r="FM287" s="22"/>
      <c r="FN287" s="22"/>
      <c r="FO287" s="22"/>
      <c r="FP287" s="22"/>
      <c r="FQ287" s="22"/>
      <c r="FR287" s="22"/>
      <c r="FS287" s="22"/>
      <c r="FT287" s="22"/>
      <c r="FU287" s="22"/>
      <c r="FV287" s="22"/>
      <c r="FW287" s="22"/>
      <c r="FX287" s="22"/>
      <c r="FY287" s="22"/>
      <c r="FZ287" s="22"/>
      <c r="GA287" s="7"/>
      <c r="GB287" s="7"/>
      <c r="GC287" s="7"/>
      <c r="GD287" s="7"/>
      <c r="GE287" s="7"/>
      <c r="GF287" s="7"/>
      <c r="GG287" s="7"/>
      <c r="GH287" s="7"/>
      <c r="GI287" s="7"/>
      <c r="GJ287" s="7"/>
      <c r="GK287" s="7"/>
      <c r="GL287" s="7"/>
      <c r="GM287" s="7"/>
      <c r="GN287" s="7"/>
      <c r="GO287" s="7"/>
      <c r="GP287" s="7"/>
      <c r="GQ287" s="7"/>
      <c r="GR287" s="7"/>
      <c r="GS287" s="7"/>
      <c r="GT287" s="7"/>
      <c r="GU287" s="7"/>
      <c r="GV287" s="7"/>
      <c r="GW287" s="7"/>
      <c r="GX287" s="7"/>
      <c r="GY287" s="7"/>
      <c r="GZ287" s="7"/>
      <c r="HA287" s="7"/>
      <c r="HB287" s="7"/>
      <c r="HC287" s="7"/>
      <c r="HD287" s="7"/>
      <c r="HE287" s="7"/>
      <c r="HF287" s="7"/>
      <c r="HG287" s="7"/>
      <c r="HH287" s="7"/>
      <c r="HI287" s="7"/>
      <c r="HJ287" s="7"/>
      <c r="HK287" s="7"/>
      <c r="HL287" s="7"/>
      <c r="HM287" s="7"/>
      <c r="HN287" s="7"/>
      <c r="HO287" s="7"/>
      <c r="HP287" s="7"/>
      <c r="HQ287" s="7"/>
      <c r="HR287" s="7"/>
      <c r="HS287" s="7"/>
      <c r="HT287" s="7"/>
      <c r="HU287" s="7"/>
      <c r="HV287" s="7"/>
      <c r="HW287" s="7"/>
      <c r="HX287" s="7"/>
      <c r="HY287" s="7"/>
      <c r="HZ287" s="7"/>
      <c r="IA287" s="7"/>
      <c r="IB287" s="7"/>
      <c r="IC287" s="7"/>
      <c r="ID287" s="7"/>
      <c r="IE287" s="7"/>
      <c r="IF287" s="7"/>
      <c r="IG287" s="7"/>
      <c r="IH287" s="7"/>
      <c r="II287" s="7"/>
      <c r="IJ287" s="7"/>
      <c r="IK287" s="7"/>
      <c r="IL287" s="7"/>
      <c r="IM287" s="7"/>
      <c r="IN287" s="7"/>
      <c r="IO287" s="7"/>
    </row>
    <row r="288" spans="1:252" ht="30.75" customHeight="1">
      <c r="A288" s="31" t="s">
        <v>261</v>
      </c>
      <c r="B288" s="30">
        <f t="shared" si="58"/>
        <v>3600</v>
      </c>
      <c r="C288" s="30">
        <f t="shared" si="58"/>
        <v>3600</v>
      </c>
      <c r="D288" s="30">
        <f t="shared" si="58"/>
        <v>0</v>
      </c>
      <c r="E288" s="30">
        <v>0</v>
      </c>
      <c r="F288" s="30">
        <v>0</v>
      </c>
      <c r="G288" s="30">
        <f t="shared" si="59"/>
        <v>0</v>
      </c>
      <c r="H288" s="30">
        <v>0</v>
      </c>
      <c r="I288" s="30">
        <v>0</v>
      </c>
      <c r="J288" s="30">
        <f t="shared" si="60"/>
        <v>0</v>
      </c>
      <c r="K288" s="30">
        <v>3600</v>
      </c>
      <c r="L288" s="30">
        <v>3600</v>
      </c>
      <c r="M288" s="30">
        <f t="shared" si="61"/>
        <v>0</v>
      </c>
      <c r="N288" s="30">
        <v>0</v>
      </c>
      <c r="O288" s="30">
        <v>0</v>
      </c>
      <c r="P288" s="30">
        <f t="shared" si="62"/>
        <v>0</v>
      </c>
      <c r="Q288" s="30">
        <v>0</v>
      </c>
      <c r="R288" s="30">
        <v>0</v>
      </c>
      <c r="S288" s="30">
        <f t="shared" si="63"/>
        <v>0</v>
      </c>
      <c r="T288" s="30">
        <v>0</v>
      </c>
      <c r="U288" s="30">
        <v>0</v>
      </c>
      <c r="V288" s="30">
        <f t="shared" si="64"/>
        <v>0</v>
      </c>
      <c r="W288" s="30">
        <v>0</v>
      </c>
      <c r="X288" s="30">
        <v>0</v>
      </c>
      <c r="Y288" s="30">
        <f t="shared" si="65"/>
        <v>0</v>
      </c>
      <c r="Z288" s="30">
        <v>0</v>
      </c>
      <c r="AA288" s="30">
        <v>0</v>
      </c>
      <c r="AB288" s="30">
        <f t="shared" si="66"/>
        <v>0</v>
      </c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  <c r="CS288" s="7"/>
      <c r="CT288" s="7"/>
      <c r="CU288" s="7"/>
      <c r="CV288" s="7"/>
      <c r="CW288" s="7"/>
      <c r="CX288" s="7"/>
      <c r="CY288" s="7"/>
      <c r="CZ288" s="7"/>
      <c r="DA288" s="7"/>
      <c r="DB288" s="7"/>
      <c r="DC288" s="7"/>
      <c r="DD288" s="7"/>
      <c r="DE288" s="7"/>
      <c r="DF288" s="7"/>
      <c r="DG288" s="7"/>
      <c r="DH288" s="7"/>
      <c r="DI288" s="7"/>
      <c r="DJ288" s="7"/>
      <c r="DK288" s="7"/>
      <c r="DL288" s="7"/>
      <c r="DM288" s="7"/>
      <c r="DN288" s="7"/>
      <c r="DO288" s="7"/>
      <c r="DP288" s="7"/>
      <c r="DQ288" s="7"/>
      <c r="DR288" s="7"/>
      <c r="DS288" s="7"/>
      <c r="DT288" s="7"/>
      <c r="DU288" s="7"/>
      <c r="DV288" s="7"/>
      <c r="DW288" s="7"/>
      <c r="DX288" s="7"/>
      <c r="DY288" s="7"/>
      <c r="DZ288" s="7"/>
      <c r="EA288" s="7"/>
      <c r="EB288" s="7"/>
      <c r="EC288" s="7"/>
      <c r="ED288" s="7"/>
      <c r="EE288" s="7"/>
      <c r="EF288" s="7"/>
      <c r="EG288" s="7"/>
      <c r="EH288" s="7"/>
      <c r="EI288" s="7"/>
      <c r="EJ288" s="7"/>
      <c r="EK288" s="7"/>
      <c r="EL288" s="7"/>
      <c r="EM288" s="7"/>
      <c r="EN288" s="7"/>
      <c r="EO288" s="7"/>
      <c r="EP288" s="7"/>
      <c r="EQ288" s="7"/>
      <c r="ER288" s="7"/>
      <c r="ES288" s="7"/>
      <c r="ET288" s="7"/>
      <c r="EU288" s="7"/>
      <c r="EV288" s="7"/>
      <c r="EW288" s="7"/>
      <c r="EX288" s="7"/>
      <c r="EY288" s="7"/>
      <c r="EZ288" s="7"/>
      <c r="FA288" s="7"/>
      <c r="FB288" s="7"/>
      <c r="FC288" s="7"/>
      <c r="FD288" s="7"/>
      <c r="FE288" s="7"/>
      <c r="FF288" s="7"/>
      <c r="FG288" s="7"/>
      <c r="FH288" s="7"/>
      <c r="FI288" s="7"/>
      <c r="FJ288" s="7"/>
      <c r="FK288" s="7"/>
      <c r="FL288" s="7"/>
      <c r="FM288" s="7"/>
      <c r="FN288" s="7"/>
      <c r="FO288" s="7"/>
      <c r="FP288" s="7"/>
      <c r="FQ288" s="7"/>
      <c r="FR288" s="7"/>
      <c r="FS288" s="7"/>
      <c r="FT288" s="7"/>
      <c r="FU288" s="7"/>
      <c r="FV288" s="7"/>
      <c r="FW288" s="7"/>
      <c r="FX288" s="7"/>
      <c r="FY288" s="7"/>
      <c r="FZ288" s="7"/>
      <c r="GA288" s="7"/>
      <c r="GB288" s="7"/>
      <c r="GC288" s="7"/>
      <c r="GD288" s="7"/>
      <c r="GE288" s="7"/>
      <c r="GF288" s="7"/>
      <c r="GG288" s="7"/>
      <c r="GH288" s="7"/>
      <c r="GI288" s="7"/>
      <c r="GJ288" s="7"/>
      <c r="GK288" s="7"/>
      <c r="GL288" s="7"/>
      <c r="GM288" s="7"/>
      <c r="GN288" s="7"/>
      <c r="GO288" s="7"/>
      <c r="GP288" s="7"/>
      <c r="GQ288" s="7"/>
      <c r="GR288" s="7"/>
      <c r="GS288" s="7"/>
      <c r="GT288" s="7"/>
      <c r="GU288" s="7"/>
      <c r="GV288" s="7"/>
      <c r="GW288" s="7"/>
      <c r="GX288" s="7"/>
      <c r="GY288" s="7"/>
      <c r="GZ288" s="7"/>
      <c r="HA288" s="7"/>
      <c r="HB288" s="7"/>
      <c r="HC288" s="7"/>
      <c r="HD288" s="7"/>
      <c r="HE288" s="7"/>
      <c r="HF288" s="7"/>
      <c r="HG288" s="7"/>
      <c r="HH288" s="7"/>
      <c r="HI288" s="7"/>
      <c r="HJ288" s="7"/>
      <c r="HK288" s="7"/>
      <c r="HL288" s="7"/>
      <c r="HM288" s="7"/>
      <c r="HN288" s="7"/>
      <c r="HO288" s="7"/>
      <c r="HP288" s="7"/>
      <c r="HQ288" s="7"/>
      <c r="HR288" s="7"/>
      <c r="HS288" s="7"/>
      <c r="HT288" s="7"/>
      <c r="HU288" s="7"/>
      <c r="HV288" s="7"/>
      <c r="HW288" s="7"/>
      <c r="HX288" s="7"/>
      <c r="HY288" s="7"/>
      <c r="HZ288" s="7"/>
      <c r="IA288" s="7"/>
      <c r="IB288" s="7"/>
      <c r="IC288" s="7"/>
      <c r="ID288" s="7"/>
      <c r="IE288" s="7"/>
      <c r="IF288" s="7"/>
      <c r="IG288" s="7"/>
      <c r="IH288" s="7"/>
      <c r="II288" s="7"/>
      <c r="IJ288" s="7"/>
      <c r="IK288" s="7"/>
      <c r="IL288" s="7"/>
      <c r="IM288" s="7"/>
      <c r="IN288" s="7"/>
      <c r="IO288" s="7"/>
    </row>
    <row r="289" spans="1:249">
      <c r="A289" s="31" t="s">
        <v>262</v>
      </c>
      <c r="B289" s="30">
        <f t="shared" si="58"/>
        <v>1631</v>
      </c>
      <c r="C289" s="30">
        <f t="shared" si="58"/>
        <v>1631</v>
      </c>
      <c r="D289" s="30">
        <f t="shared" si="58"/>
        <v>0</v>
      </c>
      <c r="E289" s="30">
        <v>0</v>
      </c>
      <c r="F289" s="30">
        <v>0</v>
      </c>
      <c r="G289" s="30">
        <f t="shared" si="59"/>
        <v>0</v>
      </c>
      <c r="H289" s="30">
        <v>0</v>
      </c>
      <c r="I289" s="30">
        <v>0</v>
      </c>
      <c r="J289" s="30">
        <f t="shared" si="60"/>
        <v>0</v>
      </c>
      <c r="K289" s="30"/>
      <c r="L289" s="30"/>
      <c r="M289" s="30">
        <f t="shared" si="61"/>
        <v>0</v>
      </c>
      <c r="N289" s="30">
        <v>0</v>
      </c>
      <c r="O289" s="30">
        <v>0</v>
      </c>
      <c r="P289" s="30">
        <f t="shared" si="62"/>
        <v>0</v>
      </c>
      <c r="Q289" s="30">
        <v>1631</v>
      </c>
      <c r="R289" s="30">
        <v>1631</v>
      </c>
      <c r="S289" s="30">
        <f t="shared" si="63"/>
        <v>0</v>
      </c>
      <c r="T289" s="30">
        <v>0</v>
      </c>
      <c r="U289" s="30">
        <v>0</v>
      </c>
      <c r="V289" s="30">
        <f t="shared" si="64"/>
        <v>0</v>
      </c>
      <c r="W289" s="30">
        <v>0</v>
      </c>
      <c r="X289" s="30">
        <v>0</v>
      </c>
      <c r="Y289" s="30">
        <f t="shared" si="65"/>
        <v>0</v>
      </c>
      <c r="Z289" s="30">
        <v>0</v>
      </c>
      <c r="AA289" s="30">
        <v>0</v>
      </c>
      <c r="AB289" s="30">
        <f t="shared" si="66"/>
        <v>0</v>
      </c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7"/>
      <c r="CS289" s="7"/>
      <c r="CT289" s="7"/>
      <c r="CU289" s="7"/>
      <c r="CV289" s="7"/>
      <c r="CW289" s="7"/>
      <c r="CX289" s="7"/>
      <c r="CY289" s="7"/>
      <c r="CZ289" s="7"/>
      <c r="DA289" s="7"/>
      <c r="DB289" s="7"/>
      <c r="DC289" s="7"/>
      <c r="DD289" s="7"/>
      <c r="DE289" s="7"/>
      <c r="DF289" s="7"/>
      <c r="DG289" s="7"/>
      <c r="DH289" s="7"/>
      <c r="DI289" s="7"/>
      <c r="DJ289" s="7"/>
      <c r="DK289" s="7"/>
      <c r="DL289" s="7"/>
      <c r="DM289" s="7"/>
      <c r="DN289" s="7"/>
      <c r="DO289" s="7"/>
      <c r="DP289" s="7"/>
      <c r="DQ289" s="7"/>
      <c r="DR289" s="7"/>
      <c r="DS289" s="7"/>
      <c r="DT289" s="7"/>
      <c r="DU289" s="7"/>
      <c r="DV289" s="7"/>
      <c r="DW289" s="7"/>
      <c r="DX289" s="7"/>
      <c r="DY289" s="7"/>
      <c r="DZ289" s="7"/>
      <c r="EA289" s="7"/>
      <c r="EB289" s="7"/>
      <c r="EC289" s="7"/>
      <c r="ED289" s="7"/>
      <c r="EE289" s="7"/>
      <c r="EF289" s="7"/>
      <c r="EG289" s="7"/>
      <c r="EH289" s="7"/>
      <c r="EI289" s="7"/>
      <c r="EJ289" s="7"/>
      <c r="EK289" s="7"/>
      <c r="EL289" s="7"/>
      <c r="EM289" s="7"/>
      <c r="EN289" s="7"/>
      <c r="EO289" s="7"/>
      <c r="EP289" s="7"/>
      <c r="EQ289" s="7"/>
      <c r="ER289" s="7"/>
      <c r="ES289" s="7"/>
      <c r="ET289" s="7"/>
      <c r="EU289" s="7"/>
      <c r="EV289" s="7"/>
      <c r="EW289" s="7"/>
      <c r="EX289" s="7"/>
      <c r="EY289" s="7"/>
      <c r="EZ289" s="7"/>
      <c r="FA289" s="7"/>
      <c r="FB289" s="7"/>
      <c r="FC289" s="7"/>
      <c r="FD289" s="7"/>
      <c r="FE289" s="7"/>
      <c r="FF289" s="7"/>
      <c r="FG289" s="7"/>
      <c r="FH289" s="7"/>
      <c r="FI289" s="7"/>
      <c r="FJ289" s="7"/>
      <c r="FK289" s="7"/>
      <c r="FL289" s="7"/>
      <c r="FM289" s="7"/>
      <c r="FN289" s="7"/>
      <c r="FO289" s="7"/>
      <c r="FP289" s="7"/>
      <c r="FQ289" s="7"/>
      <c r="FR289" s="7"/>
      <c r="FS289" s="7"/>
      <c r="FT289" s="7"/>
      <c r="FU289" s="7"/>
      <c r="FV289" s="7"/>
      <c r="FW289" s="7"/>
      <c r="FX289" s="7"/>
      <c r="FY289" s="7"/>
      <c r="FZ289" s="7"/>
      <c r="GA289" s="7"/>
      <c r="GB289" s="7"/>
      <c r="GC289" s="7"/>
      <c r="GD289" s="7"/>
      <c r="GE289" s="7"/>
      <c r="GF289" s="7"/>
      <c r="GG289" s="7"/>
      <c r="GH289" s="7"/>
      <c r="GI289" s="7"/>
      <c r="GJ289" s="7"/>
      <c r="GK289" s="7"/>
      <c r="GL289" s="7"/>
      <c r="GM289" s="7"/>
      <c r="GN289" s="7"/>
      <c r="GO289" s="7"/>
      <c r="GP289" s="7"/>
      <c r="GQ289" s="7"/>
      <c r="GR289" s="7"/>
      <c r="GS289" s="7"/>
      <c r="GT289" s="7"/>
      <c r="GU289" s="7"/>
      <c r="GV289" s="7"/>
      <c r="GW289" s="7"/>
      <c r="GX289" s="7"/>
      <c r="GY289" s="7"/>
      <c r="GZ289" s="7"/>
      <c r="HA289" s="7"/>
      <c r="HB289" s="7"/>
      <c r="HC289" s="7"/>
      <c r="HD289" s="7"/>
      <c r="HE289" s="7"/>
      <c r="HF289" s="7"/>
      <c r="HG289" s="7"/>
      <c r="HH289" s="7"/>
      <c r="HI289" s="7"/>
      <c r="HJ289" s="7"/>
      <c r="HK289" s="7"/>
      <c r="HL289" s="7"/>
      <c r="HM289" s="7"/>
      <c r="HN289" s="7"/>
      <c r="HO289" s="7"/>
      <c r="HP289" s="7"/>
      <c r="HQ289" s="7"/>
      <c r="HR289" s="7"/>
      <c r="HS289" s="7"/>
      <c r="HT289" s="7"/>
      <c r="HU289" s="7"/>
      <c r="HV289" s="7"/>
      <c r="HW289" s="7"/>
      <c r="HX289" s="7"/>
      <c r="HY289" s="7"/>
      <c r="HZ289" s="7"/>
      <c r="IA289" s="7"/>
      <c r="IB289" s="7"/>
      <c r="IC289" s="7"/>
      <c r="ID289" s="7"/>
      <c r="IE289" s="7"/>
      <c r="IF289" s="7"/>
      <c r="IG289" s="7"/>
      <c r="IH289" s="7"/>
      <c r="II289" s="7"/>
      <c r="IJ289" s="7"/>
      <c r="IK289" s="7"/>
      <c r="IL289" s="7"/>
      <c r="IM289" s="7"/>
      <c r="IN289" s="7"/>
      <c r="IO289" s="7"/>
    </row>
    <row r="290" spans="1:249" s="41" customFormat="1" ht="30.75" customHeight="1">
      <c r="A290" s="39" t="s">
        <v>263</v>
      </c>
      <c r="B290" s="30">
        <f t="shared" si="58"/>
        <v>12532</v>
      </c>
      <c r="C290" s="30">
        <f t="shared" si="58"/>
        <v>12532</v>
      </c>
      <c r="D290" s="30">
        <f t="shared" si="58"/>
        <v>0</v>
      </c>
      <c r="E290" s="30">
        <v>0</v>
      </c>
      <c r="F290" s="30">
        <v>0</v>
      </c>
      <c r="G290" s="30">
        <f t="shared" si="59"/>
        <v>0</v>
      </c>
      <c r="H290" s="30">
        <v>0</v>
      </c>
      <c r="I290" s="30">
        <v>0</v>
      </c>
      <c r="J290" s="30">
        <f t="shared" si="60"/>
        <v>0</v>
      </c>
      <c r="K290" s="30"/>
      <c r="L290" s="30"/>
      <c r="M290" s="30">
        <f t="shared" si="61"/>
        <v>0</v>
      </c>
      <c r="N290" s="30">
        <v>0</v>
      </c>
      <c r="O290" s="30">
        <v>0</v>
      </c>
      <c r="P290" s="30">
        <f t="shared" si="62"/>
        <v>0</v>
      </c>
      <c r="Q290" s="30">
        <v>8500</v>
      </c>
      <c r="R290" s="30">
        <v>8500</v>
      </c>
      <c r="S290" s="30">
        <f t="shared" si="63"/>
        <v>0</v>
      </c>
      <c r="T290" s="30">
        <v>0</v>
      </c>
      <c r="U290" s="30">
        <v>0</v>
      </c>
      <c r="V290" s="30">
        <f t="shared" si="64"/>
        <v>0</v>
      </c>
      <c r="W290" s="30">
        <v>4032</v>
      </c>
      <c r="X290" s="30">
        <v>4032</v>
      </c>
      <c r="Y290" s="30">
        <f t="shared" si="65"/>
        <v>0</v>
      </c>
      <c r="Z290" s="30">
        <v>0</v>
      </c>
      <c r="AA290" s="30">
        <v>0</v>
      </c>
      <c r="AB290" s="30">
        <f t="shared" si="66"/>
        <v>0</v>
      </c>
      <c r="AC290" s="40"/>
      <c r="AD290" s="40"/>
      <c r="AE290" s="40"/>
      <c r="AF290" s="40"/>
      <c r="AG290" s="40"/>
      <c r="AH290" s="40"/>
      <c r="AI290" s="40"/>
      <c r="AJ290" s="40"/>
      <c r="AK290" s="40"/>
      <c r="AL290" s="40"/>
      <c r="AM290" s="40"/>
      <c r="AN290" s="40"/>
      <c r="AO290" s="40"/>
      <c r="AP290" s="40"/>
      <c r="AQ290" s="40"/>
      <c r="AR290" s="40"/>
      <c r="AS290" s="40"/>
      <c r="AT290" s="40"/>
      <c r="AU290" s="40"/>
      <c r="AV290" s="40"/>
      <c r="AW290" s="40"/>
      <c r="AX290" s="40"/>
      <c r="AY290" s="40"/>
      <c r="AZ290" s="40"/>
      <c r="BA290" s="40"/>
      <c r="BB290" s="40"/>
      <c r="BC290" s="40"/>
      <c r="BD290" s="40"/>
      <c r="BE290" s="40"/>
      <c r="BF290" s="40"/>
      <c r="BG290" s="40"/>
      <c r="BH290" s="40"/>
      <c r="BI290" s="40"/>
      <c r="BJ290" s="40"/>
      <c r="BK290" s="40"/>
      <c r="BL290" s="40"/>
      <c r="BM290" s="40"/>
      <c r="BN290" s="40"/>
      <c r="BO290" s="40"/>
      <c r="BP290" s="40"/>
      <c r="BQ290" s="40"/>
      <c r="BR290" s="40"/>
      <c r="BS290" s="40"/>
      <c r="BT290" s="40"/>
      <c r="BU290" s="40"/>
      <c r="BV290" s="40"/>
      <c r="BW290" s="40"/>
      <c r="BX290" s="40"/>
      <c r="BY290" s="40"/>
      <c r="BZ290" s="40"/>
      <c r="CA290" s="40"/>
      <c r="CB290" s="40"/>
      <c r="CC290" s="40"/>
      <c r="CD290" s="40"/>
      <c r="CE290" s="40"/>
      <c r="CF290" s="40"/>
      <c r="CG290" s="40"/>
      <c r="CH290" s="40"/>
      <c r="CI290" s="40"/>
      <c r="CJ290" s="40"/>
      <c r="CK290" s="40"/>
      <c r="CL290" s="40"/>
      <c r="CM290" s="40"/>
      <c r="CN290" s="40"/>
      <c r="CO290" s="40"/>
      <c r="CP290" s="40"/>
      <c r="CQ290" s="40"/>
      <c r="CR290" s="40"/>
      <c r="CS290" s="40"/>
      <c r="CT290" s="40"/>
      <c r="CU290" s="40"/>
      <c r="CV290" s="40"/>
      <c r="CW290" s="40"/>
      <c r="CX290" s="40"/>
      <c r="CY290" s="40"/>
      <c r="CZ290" s="40"/>
      <c r="DA290" s="40"/>
      <c r="DB290" s="40"/>
      <c r="DC290" s="40"/>
      <c r="DD290" s="40"/>
      <c r="DE290" s="40"/>
      <c r="DF290" s="40"/>
      <c r="DG290" s="40"/>
      <c r="DH290" s="40"/>
      <c r="DI290" s="40"/>
      <c r="DJ290" s="40"/>
      <c r="DK290" s="40"/>
      <c r="DL290" s="40"/>
      <c r="DM290" s="40"/>
      <c r="DN290" s="40"/>
      <c r="DO290" s="40"/>
      <c r="DP290" s="40"/>
      <c r="DQ290" s="40"/>
      <c r="DR290" s="40"/>
      <c r="DS290" s="40"/>
      <c r="DT290" s="40"/>
      <c r="DU290" s="40"/>
      <c r="DV290" s="40"/>
      <c r="DW290" s="40"/>
      <c r="DX290" s="40"/>
      <c r="DY290" s="40"/>
      <c r="DZ290" s="40"/>
      <c r="EA290" s="40"/>
      <c r="EB290" s="40"/>
      <c r="EC290" s="40"/>
      <c r="ED290" s="40"/>
      <c r="EE290" s="40"/>
      <c r="EF290" s="40"/>
      <c r="EG290" s="40"/>
      <c r="EH290" s="40"/>
      <c r="EI290" s="40"/>
      <c r="EJ290" s="40"/>
      <c r="EK290" s="40"/>
      <c r="EL290" s="40"/>
      <c r="EM290" s="40"/>
      <c r="EN290" s="40"/>
      <c r="EO290" s="40"/>
      <c r="EP290" s="40"/>
      <c r="EQ290" s="40"/>
      <c r="ER290" s="40"/>
      <c r="ES290" s="40"/>
      <c r="ET290" s="40"/>
      <c r="EU290" s="40"/>
      <c r="EV290" s="40"/>
      <c r="EW290" s="40"/>
      <c r="EX290" s="40"/>
      <c r="EY290" s="40"/>
      <c r="EZ290" s="40"/>
      <c r="FA290" s="40"/>
      <c r="FB290" s="40"/>
      <c r="FC290" s="40"/>
      <c r="FD290" s="40"/>
      <c r="FE290" s="40"/>
      <c r="FF290" s="40"/>
      <c r="FG290" s="40"/>
      <c r="FH290" s="40"/>
      <c r="FI290" s="40"/>
      <c r="FJ290" s="40"/>
      <c r="FK290" s="40"/>
      <c r="FL290" s="40"/>
      <c r="FM290" s="40"/>
      <c r="FN290" s="40"/>
      <c r="FO290" s="40"/>
      <c r="FP290" s="40"/>
      <c r="FQ290" s="40"/>
      <c r="FR290" s="40"/>
      <c r="FS290" s="40"/>
      <c r="FT290" s="40"/>
      <c r="FU290" s="40"/>
      <c r="FV290" s="40"/>
      <c r="FW290" s="40"/>
      <c r="FX290" s="40"/>
      <c r="FY290" s="40"/>
      <c r="FZ290" s="40"/>
      <c r="GA290" s="40"/>
      <c r="GB290" s="40"/>
      <c r="GC290" s="40"/>
      <c r="GD290" s="40"/>
      <c r="GE290" s="40"/>
      <c r="GF290" s="40"/>
      <c r="GG290" s="40"/>
      <c r="GH290" s="40"/>
      <c r="GI290" s="40"/>
      <c r="GJ290" s="40"/>
      <c r="GK290" s="40"/>
      <c r="GL290" s="40"/>
      <c r="GM290" s="40"/>
      <c r="GN290" s="40"/>
      <c r="GO290" s="40"/>
      <c r="GP290" s="40"/>
      <c r="GQ290" s="40"/>
      <c r="GR290" s="40"/>
      <c r="GS290" s="40"/>
      <c r="GT290" s="40"/>
      <c r="GU290" s="40"/>
      <c r="GV290" s="40"/>
      <c r="GW290" s="40"/>
      <c r="GX290" s="40"/>
      <c r="GY290" s="40"/>
      <c r="GZ290" s="40"/>
      <c r="HA290" s="40"/>
      <c r="HB290" s="40"/>
      <c r="HC290" s="40"/>
      <c r="HD290" s="40"/>
      <c r="HE290" s="40"/>
      <c r="HF290" s="40"/>
      <c r="HG290" s="40"/>
      <c r="HH290" s="40"/>
      <c r="HI290" s="40"/>
      <c r="HJ290" s="40"/>
      <c r="HK290" s="40"/>
      <c r="HL290" s="40"/>
      <c r="HM290" s="40"/>
      <c r="HN290" s="40"/>
      <c r="HO290" s="40"/>
      <c r="HP290" s="40"/>
      <c r="HQ290" s="40"/>
      <c r="HR290" s="40"/>
      <c r="HS290" s="40"/>
      <c r="HT290" s="40"/>
      <c r="HU290" s="40"/>
      <c r="HV290" s="40"/>
      <c r="HW290" s="40"/>
      <c r="HX290" s="40"/>
      <c r="HY290" s="40"/>
      <c r="HZ290" s="40"/>
      <c r="IA290" s="40"/>
      <c r="IB290" s="40"/>
      <c r="IC290" s="40"/>
      <c r="ID290" s="40"/>
      <c r="IE290" s="40"/>
      <c r="IF290" s="40"/>
      <c r="IG290" s="40"/>
      <c r="IH290" s="40"/>
      <c r="II290" s="40"/>
      <c r="IJ290" s="40"/>
      <c r="IK290" s="40"/>
      <c r="IL290" s="40"/>
      <c r="IM290" s="40"/>
      <c r="IN290" s="40"/>
      <c r="IO290" s="40"/>
    </row>
    <row r="291" spans="1:249" s="41" customFormat="1" ht="63">
      <c r="A291" s="39" t="s">
        <v>264</v>
      </c>
      <c r="B291" s="30">
        <f t="shared" si="58"/>
        <v>1999</v>
      </c>
      <c r="C291" s="30">
        <f t="shared" si="58"/>
        <v>1999</v>
      </c>
      <c r="D291" s="30">
        <f t="shared" si="58"/>
        <v>0</v>
      </c>
      <c r="E291" s="30">
        <v>0</v>
      </c>
      <c r="F291" s="30">
        <v>0</v>
      </c>
      <c r="G291" s="30">
        <f t="shared" si="59"/>
        <v>0</v>
      </c>
      <c r="H291" s="30">
        <v>0</v>
      </c>
      <c r="I291" s="30">
        <v>0</v>
      </c>
      <c r="J291" s="30">
        <f t="shared" si="60"/>
        <v>0</v>
      </c>
      <c r="K291" s="30"/>
      <c r="L291" s="30"/>
      <c r="M291" s="30">
        <f t="shared" si="61"/>
        <v>0</v>
      </c>
      <c r="N291" s="30">
        <v>1999</v>
      </c>
      <c r="O291" s="30">
        <v>1999</v>
      </c>
      <c r="P291" s="30">
        <f t="shared" si="62"/>
        <v>0</v>
      </c>
      <c r="Q291" s="30"/>
      <c r="R291" s="30"/>
      <c r="S291" s="30">
        <f t="shared" si="63"/>
        <v>0</v>
      </c>
      <c r="T291" s="30">
        <v>0</v>
      </c>
      <c r="U291" s="30">
        <v>0</v>
      </c>
      <c r="V291" s="30">
        <f t="shared" si="64"/>
        <v>0</v>
      </c>
      <c r="W291" s="30">
        <v>0</v>
      </c>
      <c r="X291" s="30">
        <v>0</v>
      </c>
      <c r="Y291" s="30">
        <f t="shared" si="65"/>
        <v>0</v>
      </c>
      <c r="Z291" s="30">
        <v>0</v>
      </c>
      <c r="AA291" s="30">
        <v>0</v>
      </c>
      <c r="AB291" s="30">
        <f t="shared" si="66"/>
        <v>0</v>
      </c>
      <c r="AC291" s="40"/>
      <c r="AD291" s="40"/>
      <c r="AE291" s="40"/>
      <c r="AF291" s="40"/>
      <c r="AG291" s="40"/>
      <c r="AH291" s="40"/>
      <c r="AI291" s="40"/>
      <c r="AJ291" s="40"/>
      <c r="AK291" s="40"/>
      <c r="AL291" s="40"/>
      <c r="AM291" s="40"/>
      <c r="AN291" s="40"/>
      <c r="AO291" s="40"/>
      <c r="AP291" s="40"/>
      <c r="AQ291" s="40"/>
      <c r="AR291" s="40"/>
      <c r="AS291" s="40"/>
      <c r="AT291" s="40"/>
      <c r="AU291" s="40"/>
      <c r="AV291" s="40"/>
      <c r="AW291" s="40"/>
      <c r="AX291" s="40"/>
      <c r="AY291" s="40"/>
      <c r="AZ291" s="40"/>
      <c r="BA291" s="40"/>
      <c r="BB291" s="40"/>
      <c r="BC291" s="40"/>
      <c r="BD291" s="40"/>
      <c r="BE291" s="40"/>
      <c r="BF291" s="40"/>
      <c r="BG291" s="40"/>
      <c r="BH291" s="40"/>
      <c r="BI291" s="40"/>
      <c r="BJ291" s="40"/>
      <c r="BK291" s="40"/>
      <c r="BL291" s="40"/>
      <c r="BM291" s="40"/>
      <c r="BN291" s="40"/>
      <c r="BO291" s="40"/>
      <c r="BP291" s="40"/>
      <c r="BQ291" s="40"/>
      <c r="BR291" s="40"/>
      <c r="BS291" s="40"/>
      <c r="BT291" s="40"/>
      <c r="BU291" s="40"/>
      <c r="BV291" s="40"/>
      <c r="BW291" s="40"/>
      <c r="BX291" s="40"/>
      <c r="BY291" s="40"/>
      <c r="BZ291" s="40"/>
      <c r="CA291" s="40"/>
      <c r="CB291" s="40"/>
      <c r="CC291" s="40"/>
      <c r="CD291" s="40"/>
      <c r="CE291" s="40"/>
      <c r="CF291" s="40"/>
      <c r="CG291" s="40"/>
      <c r="CH291" s="40"/>
      <c r="CI291" s="40"/>
      <c r="CJ291" s="40"/>
      <c r="CK291" s="40"/>
      <c r="CL291" s="40"/>
      <c r="CM291" s="40"/>
      <c r="CN291" s="40"/>
      <c r="CO291" s="40"/>
      <c r="CP291" s="40"/>
      <c r="CQ291" s="40"/>
      <c r="CR291" s="40"/>
      <c r="CS291" s="40"/>
      <c r="CT291" s="40"/>
      <c r="CU291" s="40"/>
      <c r="CV291" s="40"/>
      <c r="CW291" s="40"/>
      <c r="CX291" s="40"/>
      <c r="CY291" s="40"/>
      <c r="CZ291" s="40"/>
      <c r="DA291" s="40"/>
      <c r="DB291" s="40"/>
      <c r="DC291" s="40"/>
      <c r="DD291" s="40"/>
      <c r="DE291" s="40"/>
      <c r="DF291" s="40"/>
      <c r="DG291" s="40"/>
      <c r="DH291" s="40"/>
      <c r="DI291" s="40"/>
      <c r="DJ291" s="40"/>
      <c r="DK291" s="40"/>
      <c r="DL291" s="40"/>
      <c r="DM291" s="40"/>
      <c r="DN291" s="40"/>
      <c r="DO291" s="40"/>
      <c r="DP291" s="40"/>
      <c r="DQ291" s="40"/>
      <c r="DR291" s="40"/>
      <c r="DS291" s="40"/>
      <c r="DT291" s="40"/>
      <c r="DU291" s="40"/>
      <c r="DV291" s="40"/>
      <c r="DW291" s="40"/>
      <c r="DX291" s="40"/>
      <c r="DY291" s="40"/>
      <c r="DZ291" s="40"/>
      <c r="EA291" s="40"/>
      <c r="EB291" s="40"/>
      <c r="EC291" s="40"/>
      <c r="ED291" s="40"/>
      <c r="EE291" s="40"/>
      <c r="EF291" s="40"/>
      <c r="EG291" s="40"/>
      <c r="EH291" s="40"/>
      <c r="EI291" s="40"/>
      <c r="EJ291" s="40"/>
      <c r="EK291" s="40"/>
      <c r="EL291" s="40"/>
      <c r="EM291" s="40"/>
      <c r="EN291" s="40"/>
      <c r="EO291" s="40"/>
      <c r="EP291" s="40"/>
      <c r="EQ291" s="40"/>
      <c r="ER291" s="40"/>
      <c r="ES291" s="40"/>
      <c r="ET291" s="40"/>
      <c r="EU291" s="40"/>
      <c r="EV291" s="40"/>
      <c r="EW291" s="40"/>
      <c r="EX291" s="40"/>
      <c r="EY291" s="40"/>
      <c r="EZ291" s="40"/>
      <c r="FA291" s="40"/>
      <c r="FB291" s="40"/>
      <c r="FC291" s="40"/>
      <c r="FD291" s="40"/>
      <c r="FE291" s="40"/>
      <c r="FF291" s="40"/>
      <c r="FG291" s="40"/>
      <c r="FH291" s="40"/>
      <c r="FI291" s="40"/>
      <c r="FJ291" s="40"/>
      <c r="FK291" s="40"/>
      <c r="FL291" s="40"/>
      <c r="FM291" s="40"/>
      <c r="FN291" s="40"/>
      <c r="FO291" s="40"/>
      <c r="FP291" s="40"/>
      <c r="FQ291" s="40"/>
      <c r="FR291" s="40"/>
      <c r="FS291" s="40"/>
      <c r="FT291" s="40"/>
      <c r="FU291" s="40"/>
      <c r="FV291" s="40"/>
      <c r="FW291" s="40"/>
      <c r="FX291" s="40"/>
      <c r="FY291" s="40"/>
      <c r="FZ291" s="40"/>
      <c r="GA291" s="40"/>
      <c r="GB291" s="40"/>
      <c r="GC291" s="40"/>
      <c r="GD291" s="40"/>
      <c r="GE291" s="40"/>
      <c r="GF291" s="40"/>
      <c r="GG291" s="40"/>
      <c r="GH291" s="40"/>
      <c r="GI291" s="40"/>
      <c r="GJ291" s="40"/>
      <c r="GK291" s="40"/>
      <c r="GL291" s="40"/>
      <c r="GM291" s="40"/>
      <c r="GN291" s="40"/>
      <c r="GO291" s="40"/>
      <c r="GP291" s="40"/>
      <c r="GQ291" s="40"/>
      <c r="GR291" s="40"/>
      <c r="GS291" s="40"/>
      <c r="GT291" s="40"/>
      <c r="GU291" s="40"/>
      <c r="GV291" s="40"/>
      <c r="GW291" s="40"/>
      <c r="GX291" s="40"/>
      <c r="GY291" s="40"/>
      <c r="GZ291" s="40"/>
      <c r="HA291" s="40"/>
      <c r="HB291" s="40"/>
      <c r="HC291" s="40"/>
      <c r="HD291" s="40"/>
      <c r="HE291" s="40"/>
      <c r="HF291" s="40"/>
      <c r="HG291" s="40"/>
      <c r="HH291" s="40"/>
      <c r="HI291" s="40"/>
      <c r="HJ291" s="40"/>
      <c r="HK291" s="40"/>
      <c r="HL291" s="40"/>
      <c r="HM291" s="40"/>
      <c r="HN291" s="40"/>
      <c r="HO291" s="40"/>
      <c r="HP291" s="40"/>
      <c r="HQ291" s="40"/>
      <c r="HR291" s="40"/>
      <c r="HS291" s="40"/>
      <c r="HT291" s="40"/>
      <c r="HU291" s="40"/>
      <c r="HV291" s="40"/>
      <c r="HW291" s="40"/>
      <c r="HX291" s="40"/>
      <c r="HY291" s="40"/>
      <c r="HZ291" s="40"/>
      <c r="IA291" s="40"/>
      <c r="IB291" s="40"/>
      <c r="IC291" s="40"/>
      <c r="ID291" s="40"/>
      <c r="IE291" s="40"/>
      <c r="IF291" s="40"/>
      <c r="IG291" s="40"/>
      <c r="IH291" s="40"/>
      <c r="II291" s="40"/>
      <c r="IJ291" s="40"/>
      <c r="IK291" s="40"/>
      <c r="IL291" s="40"/>
      <c r="IM291" s="40"/>
      <c r="IN291" s="40"/>
      <c r="IO291" s="40"/>
    </row>
    <row r="292" spans="1:249" ht="30.75" customHeight="1">
      <c r="A292" s="31" t="s">
        <v>265</v>
      </c>
      <c r="B292" s="30">
        <f t="shared" si="58"/>
        <v>2461</v>
      </c>
      <c r="C292" s="30">
        <f t="shared" si="58"/>
        <v>2461</v>
      </c>
      <c r="D292" s="30">
        <f t="shared" si="58"/>
        <v>0</v>
      </c>
      <c r="E292" s="30">
        <v>0</v>
      </c>
      <c r="F292" s="30">
        <v>0</v>
      </c>
      <c r="G292" s="30">
        <f t="shared" si="59"/>
        <v>0</v>
      </c>
      <c r="H292" s="30">
        <v>0</v>
      </c>
      <c r="I292" s="30">
        <v>0</v>
      </c>
      <c r="J292" s="30">
        <f t="shared" si="60"/>
        <v>0</v>
      </c>
      <c r="K292" s="30">
        <v>2461</v>
      </c>
      <c r="L292" s="30">
        <v>2461</v>
      </c>
      <c r="M292" s="30">
        <f t="shared" si="61"/>
        <v>0</v>
      </c>
      <c r="N292" s="30">
        <v>0</v>
      </c>
      <c r="O292" s="30">
        <v>0</v>
      </c>
      <c r="P292" s="30">
        <f t="shared" si="62"/>
        <v>0</v>
      </c>
      <c r="Q292" s="30">
        <v>0</v>
      </c>
      <c r="R292" s="30">
        <v>0</v>
      </c>
      <c r="S292" s="30">
        <f t="shared" si="63"/>
        <v>0</v>
      </c>
      <c r="T292" s="30">
        <v>0</v>
      </c>
      <c r="U292" s="30">
        <v>0</v>
      </c>
      <c r="V292" s="30">
        <f t="shared" si="64"/>
        <v>0</v>
      </c>
      <c r="W292" s="30">
        <v>0</v>
      </c>
      <c r="X292" s="30">
        <v>0</v>
      </c>
      <c r="Y292" s="30">
        <f t="shared" si="65"/>
        <v>0</v>
      </c>
      <c r="Z292" s="30">
        <v>0</v>
      </c>
      <c r="AA292" s="30">
        <v>0</v>
      </c>
      <c r="AB292" s="30">
        <f t="shared" si="66"/>
        <v>0</v>
      </c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  <c r="CP292" s="7"/>
      <c r="CQ292" s="7"/>
      <c r="CR292" s="7"/>
      <c r="CS292" s="7"/>
      <c r="CT292" s="7"/>
      <c r="CU292" s="7"/>
      <c r="CV292" s="7"/>
      <c r="CW292" s="7"/>
      <c r="CX292" s="7"/>
      <c r="CY292" s="7"/>
      <c r="CZ292" s="7"/>
      <c r="DA292" s="7"/>
      <c r="DB292" s="7"/>
      <c r="DC292" s="7"/>
      <c r="DD292" s="7"/>
      <c r="DE292" s="7"/>
      <c r="DF292" s="7"/>
      <c r="DG292" s="7"/>
      <c r="DH292" s="7"/>
      <c r="DI292" s="7"/>
      <c r="DJ292" s="7"/>
      <c r="DK292" s="7"/>
      <c r="DL292" s="7"/>
      <c r="DM292" s="7"/>
      <c r="DN292" s="7"/>
      <c r="DO292" s="7"/>
      <c r="DP292" s="7"/>
      <c r="DQ292" s="7"/>
      <c r="DR292" s="7"/>
      <c r="DS292" s="7"/>
      <c r="DT292" s="7"/>
      <c r="DU292" s="7"/>
      <c r="DV292" s="7"/>
      <c r="DW292" s="7"/>
      <c r="DX292" s="7"/>
      <c r="DY292" s="7"/>
      <c r="DZ292" s="7"/>
      <c r="EA292" s="7"/>
      <c r="EB292" s="7"/>
      <c r="EC292" s="7"/>
      <c r="ED292" s="7"/>
      <c r="EE292" s="7"/>
      <c r="EF292" s="7"/>
      <c r="EG292" s="7"/>
      <c r="EH292" s="7"/>
      <c r="EI292" s="7"/>
      <c r="EJ292" s="7"/>
      <c r="EK292" s="7"/>
      <c r="EL292" s="7"/>
      <c r="EM292" s="7"/>
      <c r="EN292" s="7"/>
      <c r="EO292" s="7"/>
      <c r="EP292" s="7"/>
      <c r="EQ292" s="7"/>
      <c r="ER292" s="7"/>
      <c r="ES292" s="7"/>
      <c r="ET292" s="7"/>
      <c r="EU292" s="7"/>
      <c r="EV292" s="7"/>
      <c r="EW292" s="7"/>
      <c r="EX292" s="7"/>
      <c r="EY292" s="7"/>
      <c r="EZ292" s="7"/>
      <c r="FA292" s="7"/>
      <c r="FB292" s="7"/>
      <c r="FC292" s="7"/>
      <c r="FD292" s="7"/>
      <c r="FE292" s="7"/>
      <c r="FF292" s="7"/>
      <c r="FG292" s="7"/>
      <c r="FH292" s="7"/>
      <c r="FI292" s="7"/>
      <c r="FJ292" s="7"/>
      <c r="FK292" s="7"/>
      <c r="FL292" s="7"/>
      <c r="FM292" s="7"/>
      <c r="FN292" s="7"/>
      <c r="FO292" s="7"/>
      <c r="FP292" s="7"/>
      <c r="FQ292" s="7"/>
      <c r="FR292" s="7"/>
      <c r="FS292" s="7"/>
      <c r="FT292" s="7"/>
      <c r="FU292" s="7"/>
      <c r="FV292" s="7"/>
      <c r="FW292" s="7"/>
      <c r="FX292" s="7"/>
      <c r="FY292" s="7"/>
      <c r="FZ292" s="7"/>
      <c r="GA292" s="7"/>
      <c r="GB292" s="7"/>
      <c r="GC292" s="7"/>
      <c r="GD292" s="7"/>
      <c r="GE292" s="7"/>
      <c r="GF292" s="7"/>
      <c r="GG292" s="7"/>
      <c r="GH292" s="7"/>
      <c r="GI292" s="7"/>
      <c r="GJ292" s="7"/>
      <c r="GK292" s="7"/>
      <c r="GL292" s="7"/>
      <c r="GM292" s="7"/>
      <c r="GN292" s="7"/>
      <c r="GO292" s="7"/>
      <c r="GP292" s="7"/>
      <c r="GQ292" s="7"/>
      <c r="GR292" s="7"/>
      <c r="GS292" s="7"/>
      <c r="GT292" s="7"/>
      <c r="GU292" s="7"/>
      <c r="GV292" s="7"/>
      <c r="GW292" s="7"/>
      <c r="GX292" s="7"/>
      <c r="GY292" s="7"/>
      <c r="GZ292" s="7"/>
      <c r="HA292" s="7"/>
      <c r="HB292" s="7"/>
      <c r="HC292" s="7"/>
      <c r="HD292" s="7"/>
      <c r="HE292" s="7"/>
      <c r="HF292" s="7"/>
      <c r="HG292" s="7"/>
      <c r="HH292" s="7"/>
      <c r="HI292" s="7"/>
      <c r="HJ292" s="7"/>
      <c r="HK292" s="7"/>
      <c r="HL292" s="7"/>
      <c r="HM292" s="7"/>
      <c r="HN292" s="7"/>
      <c r="HO292" s="7"/>
      <c r="HP292" s="7"/>
      <c r="HQ292" s="7"/>
      <c r="HR292" s="7"/>
      <c r="HS292" s="7"/>
      <c r="HT292" s="7"/>
      <c r="HU292" s="7"/>
      <c r="HV292" s="7"/>
      <c r="HW292" s="7"/>
      <c r="HX292" s="7"/>
      <c r="HY292" s="7"/>
      <c r="HZ292" s="7"/>
      <c r="IA292" s="7"/>
      <c r="IB292" s="7"/>
      <c r="IC292" s="7"/>
      <c r="ID292" s="7"/>
      <c r="IE292" s="7"/>
      <c r="IF292" s="7"/>
      <c r="IG292" s="7"/>
      <c r="IH292" s="7"/>
      <c r="II292" s="7"/>
      <c r="IJ292" s="7"/>
      <c r="IK292" s="7"/>
      <c r="IL292" s="7"/>
      <c r="IM292" s="7"/>
      <c r="IN292" s="7"/>
      <c r="IO292" s="7"/>
    </row>
    <row r="293" spans="1:249" ht="29.25" customHeight="1">
      <c r="A293" s="31" t="s">
        <v>266</v>
      </c>
      <c r="B293" s="30">
        <f t="shared" si="58"/>
        <v>1800</v>
      </c>
      <c r="C293" s="30">
        <f t="shared" si="58"/>
        <v>1800</v>
      </c>
      <c r="D293" s="30">
        <f t="shared" si="58"/>
        <v>0</v>
      </c>
      <c r="E293" s="30">
        <v>0</v>
      </c>
      <c r="F293" s="30">
        <v>0</v>
      </c>
      <c r="G293" s="30">
        <f t="shared" si="59"/>
        <v>0</v>
      </c>
      <c r="H293" s="30">
        <v>0</v>
      </c>
      <c r="I293" s="30">
        <v>0</v>
      </c>
      <c r="J293" s="30">
        <f t="shared" si="60"/>
        <v>0</v>
      </c>
      <c r="K293" s="30">
        <v>1800</v>
      </c>
      <c r="L293" s="30">
        <v>1800</v>
      </c>
      <c r="M293" s="30">
        <f t="shared" si="61"/>
        <v>0</v>
      </c>
      <c r="N293" s="30">
        <v>0</v>
      </c>
      <c r="O293" s="30">
        <v>0</v>
      </c>
      <c r="P293" s="30">
        <f t="shared" si="62"/>
        <v>0</v>
      </c>
      <c r="Q293" s="30">
        <v>0</v>
      </c>
      <c r="R293" s="30">
        <v>0</v>
      </c>
      <c r="S293" s="30">
        <f t="shared" si="63"/>
        <v>0</v>
      </c>
      <c r="T293" s="30">
        <v>0</v>
      </c>
      <c r="U293" s="30">
        <v>0</v>
      </c>
      <c r="V293" s="30">
        <f t="shared" si="64"/>
        <v>0</v>
      </c>
      <c r="W293" s="30">
        <v>0</v>
      </c>
      <c r="X293" s="30">
        <v>0</v>
      </c>
      <c r="Y293" s="30">
        <f t="shared" si="65"/>
        <v>0</v>
      </c>
      <c r="Z293" s="30">
        <v>0</v>
      </c>
      <c r="AA293" s="30">
        <v>0</v>
      </c>
      <c r="AB293" s="30">
        <f t="shared" si="66"/>
        <v>0</v>
      </c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  <c r="CS293" s="7"/>
      <c r="CT293" s="7"/>
      <c r="CU293" s="7"/>
      <c r="CV293" s="7"/>
      <c r="CW293" s="7"/>
      <c r="CX293" s="7"/>
      <c r="CY293" s="7"/>
      <c r="CZ293" s="7"/>
      <c r="DA293" s="7"/>
      <c r="DB293" s="7"/>
      <c r="DC293" s="7"/>
      <c r="DD293" s="7"/>
      <c r="DE293" s="7"/>
      <c r="DF293" s="7"/>
      <c r="DG293" s="7"/>
      <c r="DH293" s="7"/>
      <c r="DI293" s="7"/>
      <c r="DJ293" s="7"/>
      <c r="DK293" s="7"/>
      <c r="DL293" s="7"/>
      <c r="DM293" s="7"/>
      <c r="DN293" s="7"/>
      <c r="DO293" s="7"/>
      <c r="DP293" s="7"/>
      <c r="DQ293" s="7"/>
      <c r="DR293" s="7"/>
      <c r="DS293" s="7"/>
      <c r="DT293" s="7"/>
      <c r="DU293" s="7"/>
      <c r="DV293" s="7"/>
      <c r="DW293" s="7"/>
      <c r="DX293" s="7"/>
      <c r="DY293" s="7"/>
      <c r="DZ293" s="7"/>
      <c r="EA293" s="7"/>
      <c r="EB293" s="7"/>
      <c r="EC293" s="7"/>
      <c r="ED293" s="7"/>
      <c r="EE293" s="7"/>
      <c r="EF293" s="7"/>
      <c r="EG293" s="7"/>
      <c r="EH293" s="7"/>
      <c r="EI293" s="7"/>
      <c r="EJ293" s="7"/>
      <c r="EK293" s="7"/>
      <c r="EL293" s="7"/>
      <c r="EM293" s="7"/>
      <c r="EN293" s="7"/>
      <c r="EO293" s="7"/>
      <c r="EP293" s="7"/>
      <c r="EQ293" s="7"/>
      <c r="ER293" s="7"/>
      <c r="ES293" s="7"/>
      <c r="ET293" s="7"/>
      <c r="EU293" s="7"/>
      <c r="EV293" s="7"/>
      <c r="EW293" s="7"/>
      <c r="EX293" s="7"/>
      <c r="EY293" s="7"/>
      <c r="EZ293" s="7"/>
      <c r="FA293" s="7"/>
      <c r="FB293" s="7"/>
      <c r="FC293" s="7"/>
      <c r="FD293" s="7"/>
      <c r="FE293" s="7"/>
      <c r="FF293" s="7"/>
      <c r="FG293" s="22"/>
      <c r="FH293" s="22"/>
      <c r="FI293" s="22"/>
      <c r="FJ293" s="22"/>
      <c r="FK293" s="22"/>
      <c r="FL293" s="22"/>
      <c r="FM293" s="22"/>
      <c r="FN293" s="22"/>
      <c r="FO293" s="22"/>
      <c r="FP293" s="22"/>
      <c r="FQ293" s="22"/>
      <c r="FR293" s="22"/>
      <c r="FS293" s="22"/>
      <c r="FT293" s="22"/>
      <c r="FU293" s="22"/>
      <c r="FV293" s="22"/>
      <c r="FW293" s="22"/>
      <c r="FX293" s="22"/>
      <c r="FY293" s="22"/>
      <c r="FZ293" s="22"/>
      <c r="GA293" s="7"/>
      <c r="GB293" s="7"/>
      <c r="GC293" s="7"/>
      <c r="GD293" s="7"/>
      <c r="GE293" s="7"/>
      <c r="GF293" s="7"/>
      <c r="GG293" s="7"/>
      <c r="GH293" s="7"/>
      <c r="GI293" s="7"/>
      <c r="GJ293" s="7"/>
      <c r="GK293" s="7"/>
      <c r="GL293" s="7"/>
      <c r="GM293" s="7"/>
      <c r="GN293" s="7"/>
      <c r="GO293" s="7"/>
      <c r="GP293" s="7"/>
      <c r="GQ293" s="7"/>
      <c r="GR293" s="7"/>
      <c r="GS293" s="7"/>
      <c r="GT293" s="7"/>
      <c r="GU293" s="7"/>
      <c r="GV293" s="7"/>
      <c r="GW293" s="7"/>
      <c r="GX293" s="7"/>
      <c r="GY293" s="7"/>
      <c r="GZ293" s="7"/>
      <c r="HA293" s="7"/>
      <c r="HB293" s="7"/>
      <c r="HC293" s="7"/>
      <c r="HD293" s="7"/>
      <c r="HE293" s="7"/>
      <c r="HF293" s="7"/>
      <c r="HG293" s="7"/>
      <c r="HH293" s="7"/>
      <c r="HI293" s="7"/>
      <c r="HJ293" s="7"/>
      <c r="HK293" s="7"/>
      <c r="HL293" s="7"/>
      <c r="HM293" s="7"/>
      <c r="HN293" s="7"/>
      <c r="HO293" s="7"/>
      <c r="HP293" s="7"/>
      <c r="HQ293" s="7"/>
      <c r="HR293" s="7"/>
      <c r="HS293" s="7"/>
      <c r="HT293" s="7"/>
      <c r="HU293" s="7"/>
      <c r="HV293" s="7"/>
      <c r="HW293" s="7"/>
      <c r="HX293" s="7"/>
      <c r="HY293" s="7"/>
      <c r="HZ293" s="7"/>
      <c r="IA293" s="7"/>
      <c r="IB293" s="7"/>
      <c r="IC293" s="7"/>
      <c r="ID293" s="7"/>
      <c r="IE293" s="7"/>
      <c r="IF293" s="7"/>
      <c r="IG293" s="7"/>
      <c r="IH293" s="7"/>
      <c r="II293" s="7"/>
      <c r="IJ293" s="7"/>
      <c r="IK293" s="7"/>
      <c r="IL293" s="7"/>
      <c r="IM293" s="7"/>
      <c r="IN293" s="7"/>
      <c r="IO293" s="7"/>
    </row>
    <row r="294" spans="1:249">
      <c r="A294" s="31" t="s">
        <v>267</v>
      </c>
      <c r="B294" s="30">
        <f t="shared" si="58"/>
        <v>1900</v>
      </c>
      <c r="C294" s="30">
        <f t="shared" si="58"/>
        <v>1900</v>
      </c>
      <c r="D294" s="30">
        <f t="shared" si="58"/>
        <v>0</v>
      </c>
      <c r="E294" s="30">
        <v>0</v>
      </c>
      <c r="F294" s="30">
        <v>0</v>
      </c>
      <c r="G294" s="30">
        <f t="shared" si="59"/>
        <v>0</v>
      </c>
      <c r="H294" s="30">
        <v>0</v>
      </c>
      <c r="I294" s="30">
        <v>0</v>
      </c>
      <c r="J294" s="30">
        <f t="shared" si="60"/>
        <v>0</v>
      </c>
      <c r="K294" s="30">
        <v>1900</v>
      </c>
      <c r="L294" s="30">
        <v>1900</v>
      </c>
      <c r="M294" s="30">
        <f t="shared" si="61"/>
        <v>0</v>
      </c>
      <c r="N294" s="30">
        <v>0</v>
      </c>
      <c r="O294" s="30">
        <v>0</v>
      </c>
      <c r="P294" s="30">
        <f t="shared" si="62"/>
        <v>0</v>
      </c>
      <c r="Q294" s="30"/>
      <c r="R294" s="30"/>
      <c r="S294" s="30">
        <f t="shared" si="63"/>
        <v>0</v>
      </c>
      <c r="T294" s="30">
        <v>0</v>
      </c>
      <c r="U294" s="30">
        <v>0</v>
      </c>
      <c r="V294" s="30">
        <f t="shared" si="64"/>
        <v>0</v>
      </c>
      <c r="W294" s="30">
        <v>0</v>
      </c>
      <c r="X294" s="30">
        <v>0</v>
      </c>
      <c r="Y294" s="30">
        <f t="shared" si="65"/>
        <v>0</v>
      </c>
      <c r="Z294" s="30">
        <v>0</v>
      </c>
      <c r="AA294" s="30">
        <v>0</v>
      </c>
      <c r="AB294" s="30">
        <f t="shared" si="66"/>
        <v>0</v>
      </c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  <c r="CS294" s="7"/>
      <c r="CT294" s="7"/>
      <c r="CU294" s="7"/>
      <c r="CV294" s="7"/>
      <c r="CW294" s="7"/>
      <c r="CX294" s="7"/>
      <c r="CY294" s="7"/>
      <c r="CZ294" s="7"/>
      <c r="DA294" s="7"/>
      <c r="DB294" s="7"/>
      <c r="DC294" s="7"/>
      <c r="DD294" s="7"/>
      <c r="DE294" s="7"/>
      <c r="DF294" s="7"/>
      <c r="DG294" s="7"/>
      <c r="DH294" s="7"/>
      <c r="DI294" s="7"/>
      <c r="DJ294" s="7"/>
      <c r="DK294" s="7"/>
      <c r="DL294" s="7"/>
      <c r="DM294" s="7"/>
      <c r="DN294" s="7"/>
      <c r="DO294" s="7"/>
      <c r="DP294" s="7"/>
      <c r="DQ294" s="7"/>
      <c r="DR294" s="7"/>
      <c r="DS294" s="7"/>
      <c r="DT294" s="7"/>
      <c r="DU294" s="7"/>
      <c r="DV294" s="7"/>
      <c r="DW294" s="7"/>
      <c r="DX294" s="7"/>
      <c r="DY294" s="7"/>
      <c r="DZ294" s="7"/>
      <c r="EA294" s="7"/>
      <c r="EB294" s="7"/>
      <c r="EC294" s="7"/>
      <c r="ED294" s="7"/>
      <c r="EE294" s="7"/>
      <c r="EF294" s="7"/>
      <c r="EG294" s="7"/>
      <c r="EH294" s="7"/>
      <c r="EI294" s="7"/>
      <c r="EJ294" s="7"/>
      <c r="EK294" s="7"/>
      <c r="EL294" s="7"/>
      <c r="EM294" s="7"/>
      <c r="EN294" s="7"/>
      <c r="EO294" s="7"/>
      <c r="EP294" s="7"/>
      <c r="EQ294" s="7"/>
      <c r="ER294" s="7"/>
      <c r="ES294" s="7"/>
      <c r="ET294" s="7"/>
      <c r="EU294" s="7"/>
      <c r="EV294" s="7"/>
      <c r="EW294" s="7"/>
      <c r="EX294" s="7"/>
      <c r="EY294" s="7"/>
      <c r="EZ294" s="7"/>
      <c r="FA294" s="7"/>
      <c r="FB294" s="7"/>
      <c r="FC294" s="7"/>
      <c r="FD294" s="7"/>
      <c r="FE294" s="7"/>
      <c r="FF294" s="7"/>
      <c r="FG294" s="7"/>
      <c r="FH294" s="7"/>
      <c r="FI294" s="7"/>
      <c r="FJ294" s="7"/>
      <c r="FK294" s="7"/>
      <c r="FL294" s="7"/>
      <c r="FM294" s="7"/>
      <c r="FN294" s="7"/>
      <c r="FO294" s="7"/>
      <c r="FP294" s="7"/>
      <c r="FQ294" s="7"/>
      <c r="FR294" s="7"/>
      <c r="FS294" s="7"/>
      <c r="FT294" s="7"/>
      <c r="FU294" s="7"/>
      <c r="FV294" s="7"/>
      <c r="FW294" s="7"/>
      <c r="FX294" s="7"/>
      <c r="FY294" s="7"/>
      <c r="FZ294" s="7"/>
      <c r="GA294" s="7"/>
      <c r="GB294" s="7"/>
      <c r="GC294" s="7"/>
      <c r="GD294" s="7"/>
      <c r="GE294" s="7"/>
      <c r="GF294" s="7"/>
      <c r="GG294" s="7"/>
      <c r="GH294" s="7"/>
      <c r="GI294" s="7"/>
      <c r="GJ294" s="7"/>
      <c r="GK294" s="7"/>
      <c r="GL294" s="7"/>
      <c r="GM294" s="7"/>
      <c r="GN294" s="7"/>
      <c r="GO294" s="7"/>
      <c r="GP294" s="7"/>
      <c r="GQ294" s="7"/>
      <c r="GR294" s="7"/>
      <c r="GS294" s="7"/>
      <c r="GT294" s="7"/>
      <c r="GU294" s="7"/>
      <c r="GV294" s="7"/>
      <c r="GW294" s="7"/>
      <c r="GX294" s="7"/>
      <c r="GY294" s="7"/>
      <c r="GZ294" s="7"/>
      <c r="HA294" s="7"/>
      <c r="HB294" s="7"/>
      <c r="HC294" s="7"/>
      <c r="HD294" s="7"/>
      <c r="HE294" s="7"/>
      <c r="HF294" s="7"/>
      <c r="HG294" s="7"/>
      <c r="HH294" s="7"/>
      <c r="HI294" s="7"/>
      <c r="HJ294" s="7"/>
      <c r="HK294" s="7"/>
      <c r="HL294" s="7"/>
      <c r="HM294" s="7"/>
      <c r="HN294" s="7"/>
      <c r="HO294" s="7"/>
      <c r="HP294" s="7"/>
      <c r="HQ294" s="7"/>
      <c r="HR294" s="7"/>
      <c r="HS294" s="7"/>
      <c r="HT294" s="7"/>
      <c r="HU294" s="7"/>
      <c r="HV294" s="7"/>
      <c r="HW294" s="7"/>
      <c r="HX294" s="7"/>
      <c r="HY294" s="7"/>
      <c r="HZ294" s="7"/>
      <c r="IA294" s="7"/>
      <c r="IB294" s="7"/>
      <c r="IC294" s="7"/>
      <c r="ID294" s="7"/>
      <c r="IE294" s="7"/>
      <c r="IF294" s="7"/>
      <c r="IG294" s="7"/>
      <c r="IH294" s="7"/>
      <c r="II294" s="7"/>
      <c r="IJ294" s="7"/>
      <c r="IK294" s="7"/>
      <c r="IL294" s="7"/>
      <c r="IM294" s="7"/>
      <c r="IN294" s="7"/>
      <c r="IO294" s="7"/>
    </row>
    <row r="295" spans="1:249" ht="30.75" customHeight="1">
      <c r="A295" s="31" t="s">
        <v>268</v>
      </c>
      <c r="B295" s="30">
        <f t="shared" si="58"/>
        <v>6090</v>
      </c>
      <c r="C295" s="30">
        <f t="shared" si="58"/>
        <v>6090</v>
      </c>
      <c r="D295" s="30">
        <f t="shared" si="58"/>
        <v>0</v>
      </c>
      <c r="E295" s="30">
        <v>0</v>
      </c>
      <c r="F295" s="30">
        <v>0</v>
      </c>
      <c r="G295" s="30">
        <f t="shared" si="59"/>
        <v>0</v>
      </c>
      <c r="H295" s="30">
        <v>0</v>
      </c>
      <c r="I295" s="30">
        <v>0</v>
      </c>
      <c r="J295" s="30">
        <f t="shared" si="60"/>
        <v>0</v>
      </c>
      <c r="K295" s="30"/>
      <c r="L295" s="30"/>
      <c r="M295" s="30">
        <f t="shared" si="61"/>
        <v>0</v>
      </c>
      <c r="N295" s="30">
        <v>0</v>
      </c>
      <c r="O295" s="30">
        <v>0</v>
      </c>
      <c r="P295" s="30">
        <f t="shared" si="62"/>
        <v>0</v>
      </c>
      <c r="Q295" s="30">
        <v>6090</v>
      </c>
      <c r="R295" s="30">
        <v>6090</v>
      </c>
      <c r="S295" s="30">
        <f t="shared" si="63"/>
        <v>0</v>
      </c>
      <c r="T295" s="30">
        <v>0</v>
      </c>
      <c r="U295" s="30">
        <v>0</v>
      </c>
      <c r="V295" s="30">
        <f t="shared" si="64"/>
        <v>0</v>
      </c>
      <c r="W295" s="30">
        <v>0</v>
      </c>
      <c r="X295" s="30">
        <v>0</v>
      </c>
      <c r="Y295" s="30">
        <f t="shared" si="65"/>
        <v>0</v>
      </c>
      <c r="Z295" s="30">
        <v>0</v>
      </c>
      <c r="AA295" s="30">
        <v>0</v>
      </c>
      <c r="AB295" s="30">
        <f t="shared" si="66"/>
        <v>0</v>
      </c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  <c r="CQ295" s="7"/>
      <c r="CR295" s="7"/>
      <c r="CS295" s="7"/>
      <c r="CT295" s="7"/>
      <c r="CU295" s="7"/>
      <c r="CV295" s="7"/>
      <c r="CW295" s="7"/>
      <c r="CX295" s="7"/>
      <c r="CY295" s="7"/>
      <c r="CZ295" s="7"/>
      <c r="DA295" s="7"/>
      <c r="DB295" s="7"/>
      <c r="DC295" s="7"/>
      <c r="DD295" s="7"/>
      <c r="DE295" s="7"/>
      <c r="DF295" s="7"/>
      <c r="DG295" s="7"/>
      <c r="DH295" s="7"/>
      <c r="DI295" s="7"/>
      <c r="DJ295" s="7"/>
      <c r="DK295" s="7"/>
      <c r="DL295" s="7"/>
      <c r="DM295" s="7"/>
      <c r="DN295" s="7"/>
      <c r="DO295" s="7"/>
      <c r="DP295" s="7"/>
      <c r="DQ295" s="7"/>
      <c r="DR295" s="7"/>
      <c r="DS295" s="7"/>
      <c r="DT295" s="7"/>
      <c r="DU295" s="7"/>
      <c r="DV295" s="7"/>
      <c r="DW295" s="7"/>
      <c r="DX295" s="7"/>
      <c r="DY295" s="7"/>
      <c r="DZ295" s="7"/>
      <c r="EA295" s="7"/>
      <c r="EB295" s="7"/>
      <c r="EC295" s="7"/>
      <c r="ED295" s="7"/>
      <c r="EE295" s="7"/>
      <c r="EF295" s="7"/>
      <c r="EG295" s="7"/>
      <c r="EH295" s="7"/>
      <c r="EI295" s="7"/>
      <c r="EJ295" s="7"/>
      <c r="EK295" s="7"/>
      <c r="EL295" s="7"/>
      <c r="EM295" s="7"/>
      <c r="EN295" s="7"/>
      <c r="EO295" s="7"/>
      <c r="EP295" s="7"/>
      <c r="EQ295" s="7"/>
      <c r="ER295" s="7"/>
      <c r="ES295" s="7"/>
      <c r="ET295" s="7"/>
      <c r="EU295" s="7"/>
      <c r="EV295" s="7"/>
      <c r="EW295" s="7"/>
      <c r="EX295" s="7"/>
      <c r="EY295" s="7"/>
      <c r="EZ295" s="7"/>
      <c r="FA295" s="7"/>
      <c r="FB295" s="7"/>
      <c r="FC295" s="7"/>
      <c r="FD295" s="7"/>
      <c r="FE295" s="7"/>
      <c r="FF295" s="7"/>
      <c r="FG295" s="7"/>
      <c r="FH295" s="7"/>
      <c r="FI295" s="7"/>
      <c r="FJ295" s="7"/>
      <c r="FK295" s="7"/>
      <c r="FL295" s="7"/>
      <c r="FM295" s="7"/>
      <c r="FN295" s="7"/>
      <c r="FO295" s="7"/>
      <c r="FP295" s="7"/>
      <c r="FQ295" s="7"/>
      <c r="FR295" s="7"/>
      <c r="FS295" s="7"/>
      <c r="FT295" s="7"/>
      <c r="FU295" s="7"/>
      <c r="FV295" s="7"/>
      <c r="FW295" s="7"/>
      <c r="FX295" s="7"/>
      <c r="FY295" s="7"/>
      <c r="FZ295" s="7"/>
      <c r="GA295" s="7"/>
      <c r="GB295" s="7"/>
      <c r="GC295" s="7"/>
      <c r="GD295" s="7"/>
      <c r="GE295" s="7"/>
      <c r="GF295" s="7"/>
      <c r="GG295" s="7"/>
      <c r="GH295" s="7"/>
      <c r="GI295" s="7"/>
      <c r="GJ295" s="7"/>
      <c r="GK295" s="7"/>
      <c r="GL295" s="7"/>
      <c r="GM295" s="7"/>
      <c r="GN295" s="7"/>
      <c r="GO295" s="7"/>
      <c r="GP295" s="7"/>
      <c r="GQ295" s="7"/>
      <c r="GR295" s="7"/>
      <c r="GS295" s="7"/>
      <c r="GT295" s="7"/>
      <c r="GU295" s="7"/>
      <c r="GV295" s="7"/>
      <c r="GW295" s="7"/>
      <c r="GX295" s="7"/>
      <c r="GY295" s="7"/>
      <c r="GZ295" s="7"/>
      <c r="HA295" s="7"/>
      <c r="HB295" s="7"/>
      <c r="HC295" s="7"/>
      <c r="HD295" s="7"/>
      <c r="HE295" s="7"/>
      <c r="HF295" s="7"/>
      <c r="HG295" s="7"/>
      <c r="HH295" s="7"/>
      <c r="HI295" s="7"/>
      <c r="HJ295" s="7"/>
      <c r="HK295" s="7"/>
      <c r="HL295" s="7"/>
      <c r="HM295" s="7"/>
      <c r="HN295" s="7"/>
      <c r="HO295" s="7"/>
      <c r="HP295" s="7"/>
      <c r="HQ295" s="7"/>
      <c r="HR295" s="7"/>
      <c r="HS295" s="7"/>
      <c r="HT295" s="7"/>
      <c r="HU295" s="7"/>
      <c r="HV295" s="7"/>
      <c r="HW295" s="7"/>
      <c r="HX295" s="7"/>
      <c r="HY295" s="7"/>
      <c r="HZ295" s="7"/>
      <c r="IA295" s="7"/>
      <c r="IB295" s="7"/>
      <c r="IC295" s="7"/>
      <c r="ID295" s="7"/>
      <c r="IE295" s="7"/>
      <c r="IF295" s="7"/>
      <c r="IG295" s="7"/>
      <c r="IH295" s="7"/>
      <c r="II295" s="7"/>
      <c r="IJ295" s="7"/>
      <c r="IK295" s="7"/>
      <c r="IL295" s="7"/>
      <c r="IM295" s="7"/>
      <c r="IN295" s="7"/>
      <c r="IO295" s="7"/>
    </row>
    <row r="296" spans="1:249" ht="31.5">
      <c r="A296" s="23" t="s">
        <v>120</v>
      </c>
      <c r="B296" s="24">
        <f t="shared" si="58"/>
        <v>54155</v>
      </c>
      <c r="C296" s="24">
        <f t="shared" si="58"/>
        <v>54155</v>
      </c>
      <c r="D296" s="24">
        <f t="shared" si="58"/>
        <v>0</v>
      </c>
      <c r="E296" s="24">
        <f>SUM(E297:E303)</f>
        <v>0</v>
      </c>
      <c r="F296" s="24">
        <f>SUM(F297:F303)</f>
        <v>0</v>
      </c>
      <c r="G296" s="24">
        <f t="shared" si="59"/>
        <v>0</v>
      </c>
      <c r="H296" s="24">
        <f>SUM(H297:H303)</f>
        <v>0</v>
      </c>
      <c r="I296" s="24">
        <f>SUM(I297:I303)</f>
        <v>0</v>
      </c>
      <c r="J296" s="24">
        <f t="shared" si="60"/>
        <v>0</v>
      </c>
      <c r="K296" s="24">
        <f>SUM(K297:K303)</f>
        <v>47655</v>
      </c>
      <c r="L296" s="24">
        <f>SUM(L297:L303)</f>
        <v>47655</v>
      </c>
      <c r="M296" s="24">
        <f t="shared" si="61"/>
        <v>0</v>
      </c>
      <c r="N296" s="24">
        <f>SUM(N297:N303)</f>
        <v>0</v>
      </c>
      <c r="O296" s="24">
        <f>SUM(O297:O303)</f>
        <v>0</v>
      </c>
      <c r="P296" s="24">
        <f t="shared" si="62"/>
        <v>0</v>
      </c>
      <c r="Q296" s="24">
        <f>SUM(Q297:Q303)</f>
        <v>6500</v>
      </c>
      <c r="R296" s="24">
        <f>SUM(R297:R303)</f>
        <v>6500</v>
      </c>
      <c r="S296" s="24">
        <f t="shared" si="63"/>
        <v>0</v>
      </c>
      <c r="T296" s="24">
        <f>SUM(T297:T303)</f>
        <v>0</v>
      </c>
      <c r="U296" s="24">
        <f>SUM(U297:U303)</f>
        <v>0</v>
      </c>
      <c r="V296" s="24">
        <f t="shared" si="64"/>
        <v>0</v>
      </c>
      <c r="W296" s="24">
        <f>SUM(W297:W303)</f>
        <v>0</v>
      </c>
      <c r="X296" s="24">
        <f>SUM(X297:X303)</f>
        <v>0</v>
      </c>
      <c r="Y296" s="24">
        <f t="shared" si="65"/>
        <v>0</v>
      </c>
      <c r="Z296" s="24">
        <f>SUM(Z297:Z303)</f>
        <v>0</v>
      </c>
      <c r="AA296" s="24">
        <f>SUM(AA297:AA303)</f>
        <v>0</v>
      </c>
      <c r="AB296" s="24">
        <f t="shared" si="66"/>
        <v>0</v>
      </c>
      <c r="AC296" s="22"/>
      <c r="AD296" s="22"/>
      <c r="AE296" s="22"/>
      <c r="AF296" s="22"/>
      <c r="AG296" s="22"/>
      <c r="AH296" s="22"/>
      <c r="AI296" s="22"/>
      <c r="AJ296" s="22"/>
      <c r="AK296" s="22"/>
      <c r="AL296" s="22"/>
      <c r="AM296" s="22"/>
      <c r="AN296" s="22"/>
      <c r="AO296" s="22"/>
      <c r="AP296" s="22"/>
      <c r="AQ296" s="22"/>
      <c r="AR296" s="22"/>
      <c r="AS296" s="22"/>
      <c r="AT296" s="22"/>
      <c r="AU296" s="22"/>
      <c r="AV296" s="22"/>
      <c r="AW296" s="22"/>
      <c r="AX296" s="22"/>
      <c r="AY296" s="22"/>
      <c r="AZ296" s="22"/>
      <c r="BA296" s="22"/>
      <c r="BB296" s="22"/>
      <c r="BC296" s="22"/>
      <c r="BD296" s="22"/>
      <c r="BE296" s="22"/>
      <c r="BF296" s="22"/>
      <c r="BG296" s="22"/>
      <c r="BH296" s="22"/>
      <c r="BI296" s="22"/>
      <c r="BJ296" s="22"/>
      <c r="BK296" s="22"/>
      <c r="BL296" s="22"/>
      <c r="BM296" s="22"/>
      <c r="BN296" s="22"/>
      <c r="BO296" s="22"/>
      <c r="BP296" s="22"/>
      <c r="BQ296" s="22"/>
      <c r="BR296" s="22"/>
      <c r="BS296" s="22"/>
      <c r="BT296" s="22"/>
      <c r="BU296" s="22"/>
      <c r="BV296" s="22"/>
      <c r="BW296" s="22"/>
      <c r="BX296" s="22"/>
      <c r="BY296" s="22"/>
      <c r="BZ296" s="22"/>
      <c r="CA296" s="22"/>
      <c r="CB296" s="22"/>
      <c r="CC296" s="22"/>
      <c r="CD296" s="22"/>
      <c r="CE296" s="22"/>
      <c r="CF296" s="22"/>
      <c r="CG296" s="22"/>
      <c r="CH296" s="22"/>
      <c r="CI296" s="22"/>
      <c r="CJ296" s="22"/>
      <c r="CK296" s="22"/>
      <c r="CL296" s="22"/>
      <c r="CM296" s="22"/>
      <c r="CN296" s="22"/>
      <c r="CO296" s="22"/>
      <c r="CP296" s="22"/>
      <c r="CQ296" s="22"/>
      <c r="CR296" s="22"/>
      <c r="CS296" s="22"/>
      <c r="CT296" s="22"/>
      <c r="CU296" s="22"/>
      <c r="CV296" s="22"/>
      <c r="CW296" s="22"/>
      <c r="CX296" s="22"/>
      <c r="CY296" s="22"/>
      <c r="CZ296" s="22"/>
      <c r="DA296" s="22"/>
      <c r="DB296" s="22"/>
      <c r="DC296" s="22"/>
      <c r="DD296" s="22"/>
      <c r="DE296" s="22"/>
      <c r="DF296" s="22"/>
      <c r="DG296" s="22"/>
      <c r="DH296" s="22"/>
      <c r="DI296" s="22"/>
      <c r="DJ296" s="22"/>
      <c r="DK296" s="22"/>
      <c r="DL296" s="22"/>
      <c r="DM296" s="22"/>
      <c r="DN296" s="22"/>
      <c r="DO296" s="22"/>
      <c r="DP296" s="22"/>
      <c r="DQ296" s="22"/>
      <c r="DR296" s="22"/>
      <c r="DS296" s="22"/>
      <c r="DT296" s="22"/>
      <c r="DU296" s="22"/>
      <c r="DV296" s="22"/>
      <c r="DW296" s="22"/>
      <c r="DX296" s="22"/>
      <c r="DY296" s="22"/>
      <c r="DZ296" s="22"/>
      <c r="EA296" s="22"/>
      <c r="EB296" s="22"/>
      <c r="EC296" s="22"/>
      <c r="ED296" s="22"/>
      <c r="EE296" s="22"/>
      <c r="EF296" s="22"/>
      <c r="EG296" s="22"/>
      <c r="EH296" s="22"/>
      <c r="EI296" s="22"/>
      <c r="EJ296" s="22"/>
      <c r="EK296" s="22"/>
      <c r="EL296" s="22"/>
      <c r="EM296" s="22"/>
      <c r="EN296" s="22"/>
      <c r="EO296" s="22"/>
      <c r="EP296" s="22"/>
      <c r="EQ296" s="22"/>
      <c r="ER296" s="22"/>
      <c r="ES296" s="22"/>
      <c r="ET296" s="22"/>
      <c r="EU296" s="22"/>
      <c r="EV296" s="22"/>
      <c r="EW296" s="22"/>
      <c r="EX296" s="22"/>
      <c r="EY296" s="22"/>
      <c r="EZ296" s="22"/>
      <c r="FA296" s="22"/>
      <c r="FB296" s="22"/>
      <c r="FC296" s="22"/>
      <c r="FD296" s="22"/>
      <c r="FE296" s="22"/>
      <c r="FF296" s="22"/>
      <c r="FG296" s="22"/>
      <c r="FH296" s="22"/>
      <c r="FI296" s="22"/>
      <c r="FJ296" s="22"/>
      <c r="FK296" s="22"/>
      <c r="FL296" s="22"/>
      <c r="FM296" s="22"/>
      <c r="FN296" s="22"/>
      <c r="FO296" s="22"/>
      <c r="FP296" s="22"/>
      <c r="FQ296" s="22"/>
      <c r="FR296" s="22"/>
      <c r="FS296" s="22"/>
      <c r="FT296" s="22"/>
      <c r="FU296" s="22"/>
      <c r="FV296" s="22"/>
      <c r="FW296" s="22"/>
      <c r="FX296" s="22"/>
      <c r="FY296" s="22"/>
      <c r="FZ296" s="22"/>
      <c r="GA296" s="7"/>
      <c r="GB296" s="7"/>
      <c r="GC296" s="7"/>
      <c r="GD296" s="7"/>
      <c r="GE296" s="7"/>
      <c r="GF296" s="7"/>
      <c r="GG296" s="7"/>
      <c r="GH296" s="7"/>
      <c r="GI296" s="7"/>
      <c r="GJ296" s="7"/>
      <c r="GK296" s="7"/>
      <c r="GL296" s="7"/>
      <c r="GM296" s="7"/>
      <c r="GN296" s="7"/>
      <c r="GO296" s="7"/>
      <c r="GP296" s="7"/>
      <c r="GQ296" s="7"/>
      <c r="GR296" s="7"/>
      <c r="GS296" s="7"/>
      <c r="GT296" s="7"/>
      <c r="GU296" s="7"/>
      <c r="GV296" s="7"/>
      <c r="GW296" s="7"/>
      <c r="GX296" s="7"/>
      <c r="GY296" s="7"/>
      <c r="GZ296" s="7"/>
      <c r="HA296" s="7"/>
      <c r="HB296" s="7"/>
      <c r="HC296" s="7"/>
      <c r="HD296" s="7"/>
      <c r="HE296" s="7"/>
      <c r="HF296" s="7"/>
      <c r="HG296" s="7"/>
      <c r="HH296" s="7"/>
      <c r="HI296" s="7"/>
      <c r="HJ296" s="7"/>
      <c r="HK296" s="7"/>
      <c r="HL296" s="7"/>
      <c r="HM296" s="7"/>
      <c r="HN296" s="7"/>
      <c r="HO296" s="7"/>
      <c r="HP296" s="7"/>
      <c r="HQ296" s="7"/>
      <c r="HR296" s="7"/>
      <c r="HS296" s="7"/>
      <c r="HT296" s="7"/>
      <c r="HU296" s="7"/>
      <c r="HV296" s="7"/>
      <c r="HW296" s="7"/>
      <c r="HX296" s="7"/>
      <c r="HY296" s="7"/>
      <c r="HZ296" s="7"/>
      <c r="IA296" s="7"/>
      <c r="IB296" s="7"/>
      <c r="IC296" s="7"/>
      <c r="ID296" s="7"/>
      <c r="IE296" s="7"/>
      <c r="IF296" s="7"/>
      <c r="IG296" s="7"/>
      <c r="IH296" s="7"/>
      <c r="II296" s="7"/>
      <c r="IJ296" s="7"/>
      <c r="IK296" s="7"/>
      <c r="IL296" s="7"/>
      <c r="IM296" s="7"/>
      <c r="IN296" s="7"/>
      <c r="IO296" s="7"/>
    </row>
    <row r="297" spans="1:249" ht="30.75" customHeight="1">
      <c r="A297" s="31" t="s">
        <v>269</v>
      </c>
      <c r="B297" s="30">
        <f t="shared" si="58"/>
        <v>3000</v>
      </c>
      <c r="C297" s="30">
        <f t="shared" si="58"/>
        <v>3000</v>
      </c>
      <c r="D297" s="30">
        <f t="shared" si="58"/>
        <v>0</v>
      </c>
      <c r="E297" s="30">
        <v>0</v>
      </c>
      <c r="F297" s="30">
        <v>0</v>
      </c>
      <c r="G297" s="30">
        <f t="shared" si="59"/>
        <v>0</v>
      </c>
      <c r="H297" s="30">
        <v>0</v>
      </c>
      <c r="I297" s="30">
        <v>0</v>
      </c>
      <c r="J297" s="30">
        <f t="shared" si="60"/>
        <v>0</v>
      </c>
      <c r="K297" s="30"/>
      <c r="L297" s="30"/>
      <c r="M297" s="30">
        <f t="shared" si="61"/>
        <v>0</v>
      </c>
      <c r="N297" s="30">
        <v>0</v>
      </c>
      <c r="O297" s="30">
        <v>0</v>
      </c>
      <c r="P297" s="30">
        <f t="shared" si="62"/>
        <v>0</v>
      </c>
      <c r="Q297" s="30">
        <v>3000</v>
      </c>
      <c r="R297" s="30">
        <v>3000</v>
      </c>
      <c r="S297" s="30">
        <f t="shared" si="63"/>
        <v>0</v>
      </c>
      <c r="T297" s="30">
        <v>0</v>
      </c>
      <c r="U297" s="30">
        <v>0</v>
      </c>
      <c r="V297" s="30">
        <f t="shared" si="64"/>
        <v>0</v>
      </c>
      <c r="W297" s="30">
        <v>0</v>
      </c>
      <c r="X297" s="30">
        <v>0</v>
      </c>
      <c r="Y297" s="30">
        <f t="shared" si="65"/>
        <v>0</v>
      </c>
      <c r="Z297" s="30">
        <v>0</v>
      </c>
      <c r="AA297" s="30">
        <v>0</v>
      </c>
      <c r="AB297" s="30">
        <f t="shared" si="66"/>
        <v>0</v>
      </c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  <c r="CS297" s="7"/>
      <c r="CT297" s="7"/>
      <c r="CU297" s="7"/>
      <c r="CV297" s="7"/>
      <c r="CW297" s="7"/>
      <c r="CX297" s="7"/>
      <c r="CY297" s="7"/>
      <c r="CZ297" s="7"/>
      <c r="DA297" s="7"/>
      <c r="DB297" s="7"/>
      <c r="DC297" s="7"/>
      <c r="DD297" s="7"/>
      <c r="DE297" s="7"/>
      <c r="DF297" s="7"/>
      <c r="DG297" s="7"/>
      <c r="DH297" s="7"/>
      <c r="DI297" s="7"/>
      <c r="DJ297" s="7"/>
      <c r="DK297" s="7"/>
      <c r="DL297" s="7"/>
      <c r="DM297" s="7"/>
      <c r="DN297" s="7"/>
      <c r="DO297" s="7"/>
      <c r="DP297" s="7"/>
      <c r="DQ297" s="7"/>
      <c r="DR297" s="7"/>
      <c r="DS297" s="7"/>
      <c r="DT297" s="7"/>
      <c r="DU297" s="7"/>
      <c r="DV297" s="7"/>
      <c r="DW297" s="7"/>
      <c r="DX297" s="7"/>
      <c r="DY297" s="7"/>
      <c r="DZ297" s="7"/>
      <c r="EA297" s="7"/>
      <c r="EB297" s="7"/>
      <c r="EC297" s="7"/>
      <c r="ED297" s="7"/>
      <c r="EE297" s="7"/>
      <c r="EF297" s="7"/>
      <c r="EG297" s="7"/>
      <c r="EH297" s="7"/>
      <c r="EI297" s="7"/>
      <c r="EJ297" s="7"/>
      <c r="EK297" s="7"/>
      <c r="EL297" s="7"/>
      <c r="EM297" s="7"/>
      <c r="EN297" s="7"/>
      <c r="EO297" s="7"/>
      <c r="EP297" s="7"/>
      <c r="EQ297" s="7"/>
      <c r="ER297" s="7"/>
      <c r="ES297" s="7"/>
      <c r="ET297" s="7"/>
      <c r="EU297" s="7"/>
      <c r="EV297" s="7"/>
      <c r="EW297" s="7"/>
      <c r="EX297" s="7"/>
      <c r="EY297" s="7"/>
      <c r="EZ297" s="7"/>
      <c r="FA297" s="7"/>
      <c r="FB297" s="7"/>
      <c r="FC297" s="7"/>
      <c r="FD297" s="7"/>
      <c r="FE297" s="7"/>
      <c r="FF297" s="7"/>
      <c r="FG297" s="7"/>
      <c r="FH297" s="7"/>
      <c r="FI297" s="7"/>
      <c r="FJ297" s="7"/>
      <c r="FK297" s="7"/>
      <c r="FL297" s="7"/>
      <c r="FM297" s="7"/>
      <c r="FN297" s="7"/>
      <c r="FO297" s="7"/>
      <c r="FP297" s="7"/>
      <c r="FQ297" s="7"/>
      <c r="FR297" s="7"/>
      <c r="FS297" s="7"/>
      <c r="FT297" s="7"/>
      <c r="FU297" s="7"/>
      <c r="FV297" s="7"/>
      <c r="FW297" s="7"/>
      <c r="FX297" s="7"/>
      <c r="FY297" s="7"/>
      <c r="FZ297" s="7"/>
      <c r="GA297" s="7"/>
      <c r="GB297" s="7"/>
      <c r="GC297" s="7"/>
      <c r="GD297" s="7"/>
      <c r="GE297" s="7"/>
      <c r="GF297" s="7"/>
      <c r="GG297" s="7"/>
      <c r="GH297" s="7"/>
      <c r="GI297" s="7"/>
      <c r="GJ297" s="7"/>
      <c r="GK297" s="7"/>
      <c r="GL297" s="7"/>
      <c r="GM297" s="7"/>
      <c r="GN297" s="7"/>
      <c r="GO297" s="7"/>
      <c r="GP297" s="7"/>
      <c r="GQ297" s="7"/>
      <c r="GR297" s="7"/>
      <c r="GS297" s="7"/>
      <c r="GT297" s="7"/>
      <c r="GU297" s="7"/>
      <c r="GV297" s="7"/>
      <c r="GW297" s="7"/>
      <c r="GX297" s="7"/>
      <c r="GY297" s="7"/>
      <c r="GZ297" s="7"/>
      <c r="HA297" s="7"/>
      <c r="HB297" s="7"/>
      <c r="HC297" s="7"/>
      <c r="HD297" s="7"/>
      <c r="HE297" s="7"/>
      <c r="HF297" s="7"/>
      <c r="HG297" s="7"/>
      <c r="HH297" s="7"/>
      <c r="HI297" s="7"/>
      <c r="HJ297" s="7"/>
      <c r="HK297" s="7"/>
      <c r="HL297" s="7"/>
      <c r="HM297" s="7"/>
      <c r="HN297" s="7"/>
      <c r="HO297" s="7"/>
      <c r="HP297" s="7"/>
      <c r="HQ297" s="7"/>
      <c r="HR297" s="7"/>
      <c r="HS297" s="7"/>
      <c r="HT297" s="7"/>
      <c r="HU297" s="7"/>
      <c r="HV297" s="7"/>
      <c r="HW297" s="7"/>
      <c r="HX297" s="7"/>
      <c r="HY297" s="7"/>
      <c r="HZ297" s="7"/>
      <c r="IA297" s="7"/>
      <c r="IB297" s="7"/>
      <c r="IC297" s="7"/>
      <c r="ID297" s="7"/>
      <c r="IE297" s="7"/>
      <c r="IF297" s="7"/>
      <c r="IG297" s="7"/>
      <c r="IH297" s="7"/>
      <c r="II297" s="7"/>
      <c r="IJ297" s="7"/>
      <c r="IK297" s="7"/>
      <c r="IL297" s="7"/>
      <c r="IM297" s="7"/>
      <c r="IN297" s="7"/>
      <c r="IO297" s="7"/>
    </row>
    <row r="298" spans="1:249" ht="30.75" customHeight="1">
      <c r="A298" s="31" t="s">
        <v>270</v>
      </c>
      <c r="B298" s="30">
        <f t="shared" si="58"/>
        <v>22000</v>
      </c>
      <c r="C298" s="30">
        <f t="shared" si="58"/>
        <v>22000</v>
      </c>
      <c r="D298" s="30">
        <f t="shared" si="58"/>
        <v>0</v>
      </c>
      <c r="E298" s="30">
        <v>0</v>
      </c>
      <c r="F298" s="30">
        <v>0</v>
      </c>
      <c r="G298" s="30">
        <f t="shared" si="59"/>
        <v>0</v>
      </c>
      <c r="H298" s="30">
        <v>0</v>
      </c>
      <c r="I298" s="30">
        <v>0</v>
      </c>
      <c r="J298" s="30">
        <f t="shared" si="60"/>
        <v>0</v>
      </c>
      <c r="K298" s="30">
        <v>22000</v>
      </c>
      <c r="L298" s="30">
        <v>22000</v>
      </c>
      <c r="M298" s="30">
        <f t="shared" si="61"/>
        <v>0</v>
      </c>
      <c r="N298" s="30"/>
      <c r="O298" s="30"/>
      <c r="P298" s="30">
        <f t="shared" si="62"/>
        <v>0</v>
      </c>
      <c r="Q298" s="30"/>
      <c r="R298" s="30"/>
      <c r="S298" s="30">
        <f t="shared" si="63"/>
        <v>0</v>
      </c>
      <c r="T298" s="30">
        <v>0</v>
      </c>
      <c r="U298" s="30">
        <v>0</v>
      </c>
      <c r="V298" s="30">
        <f t="shared" si="64"/>
        <v>0</v>
      </c>
      <c r="W298" s="30">
        <v>0</v>
      </c>
      <c r="X298" s="30">
        <v>0</v>
      </c>
      <c r="Y298" s="30">
        <f t="shared" si="65"/>
        <v>0</v>
      </c>
      <c r="Z298" s="30">
        <v>0</v>
      </c>
      <c r="AA298" s="30">
        <v>0</v>
      </c>
      <c r="AB298" s="30">
        <f t="shared" si="66"/>
        <v>0</v>
      </c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  <c r="CS298" s="7"/>
      <c r="CT298" s="7"/>
      <c r="CU298" s="7"/>
      <c r="CV298" s="7"/>
      <c r="CW298" s="7"/>
      <c r="CX298" s="7"/>
      <c r="CY298" s="7"/>
      <c r="CZ298" s="7"/>
      <c r="DA298" s="7"/>
      <c r="DB298" s="7"/>
      <c r="DC298" s="7"/>
      <c r="DD298" s="7"/>
      <c r="DE298" s="7"/>
      <c r="DF298" s="7"/>
      <c r="DG298" s="7"/>
      <c r="DH298" s="7"/>
      <c r="DI298" s="7"/>
      <c r="DJ298" s="7"/>
      <c r="DK298" s="7"/>
      <c r="DL298" s="7"/>
      <c r="DM298" s="7"/>
      <c r="DN298" s="7"/>
      <c r="DO298" s="7"/>
      <c r="DP298" s="7"/>
      <c r="DQ298" s="7"/>
      <c r="DR298" s="7"/>
      <c r="DS298" s="7"/>
      <c r="DT298" s="7"/>
      <c r="DU298" s="7"/>
      <c r="DV298" s="7"/>
      <c r="DW298" s="7"/>
      <c r="DX298" s="7"/>
      <c r="DY298" s="7"/>
      <c r="DZ298" s="7"/>
      <c r="EA298" s="7"/>
      <c r="EB298" s="7"/>
      <c r="EC298" s="7"/>
      <c r="ED298" s="7"/>
      <c r="EE298" s="7"/>
      <c r="EF298" s="7"/>
      <c r="EG298" s="7"/>
      <c r="EH298" s="7"/>
      <c r="EI298" s="7"/>
      <c r="EJ298" s="7"/>
      <c r="EK298" s="7"/>
      <c r="EL298" s="7"/>
      <c r="EM298" s="7"/>
      <c r="EN298" s="7"/>
      <c r="EO298" s="7"/>
      <c r="EP298" s="7"/>
      <c r="EQ298" s="7"/>
      <c r="ER298" s="7"/>
      <c r="ES298" s="7"/>
      <c r="ET298" s="7"/>
      <c r="EU298" s="7"/>
      <c r="EV298" s="7"/>
      <c r="EW298" s="7"/>
      <c r="EX298" s="7"/>
      <c r="EY298" s="7"/>
      <c r="EZ298" s="7"/>
      <c r="FA298" s="7"/>
      <c r="FB298" s="7"/>
      <c r="FC298" s="7"/>
      <c r="FD298" s="7"/>
      <c r="FE298" s="7"/>
      <c r="FF298" s="7"/>
      <c r="FG298" s="7"/>
      <c r="FH298" s="7"/>
      <c r="FI298" s="7"/>
      <c r="FJ298" s="7"/>
      <c r="FK298" s="7"/>
      <c r="FL298" s="7"/>
      <c r="FM298" s="7"/>
      <c r="FN298" s="7"/>
      <c r="FO298" s="7"/>
      <c r="FP298" s="7"/>
      <c r="FQ298" s="7"/>
      <c r="FR298" s="7"/>
      <c r="FS298" s="7"/>
      <c r="FT298" s="7"/>
      <c r="FU298" s="7"/>
      <c r="FV298" s="7"/>
      <c r="FW298" s="7"/>
      <c r="FX298" s="7"/>
      <c r="FY298" s="7"/>
      <c r="FZ298" s="7"/>
      <c r="GA298" s="7"/>
      <c r="GB298" s="7"/>
      <c r="GC298" s="7"/>
      <c r="GD298" s="7"/>
      <c r="GE298" s="7"/>
      <c r="GF298" s="7"/>
      <c r="GG298" s="7"/>
      <c r="GH298" s="7"/>
      <c r="GI298" s="7"/>
      <c r="GJ298" s="7"/>
      <c r="GK298" s="7"/>
      <c r="GL298" s="7"/>
      <c r="GM298" s="7"/>
      <c r="GN298" s="7"/>
      <c r="GO298" s="7"/>
      <c r="GP298" s="7"/>
      <c r="GQ298" s="7"/>
      <c r="GR298" s="7"/>
      <c r="GS298" s="7"/>
      <c r="GT298" s="7"/>
      <c r="GU298" s="7"/>
      <c r="GV298" s="7"/>
      <c r="GW298" s="7"/>
      <c r="GX298" s="7"/>
      <c r="GY298" s="7"/>
      <c r="GZ298" s="7"/>
      <c r="HA298" s="7"/>
      <c r="HB298" s="7"/>
      <c r="HC298" s="7"/>
      <c r="HD298" s="7"/>
      <c r="HE298" s="7"/>
      <c r="HF298" s="7"/>
      <c r="HG298" s="7"/>
      <c r="HH298" s="7"/>
      <c r="HI298" s="7"/>
      <c r="HJ298" s="7"/>
      <c r="HK298" s="7"/>
      <c r="HL298" s="7"/>
      <c r="HM298" s="7"/>
      <c r="HN298" s="7"/>
      <c r="HO298" s="7"/>
      <c r="HP298" s="7"/>
      <c r="HQ298" s="7"/>
      <c r="HR298" s="7"/>
      <c r="HS298" s="7"/>
      <c r="HT298" s="7"/>
      <c r="HU298" s="7"/>
      <c r="HV298" s="7"/>
      <c r="HW298" s="7"/>
      <c r="HX298" s="7"/>
      <c r="HY298" s="7"/>
      <c r="HZ298" s="7"/>
      <c r="IA298" s="7"/>
      <c r="IB298" s="7"/>
      <c r="IC298" s="7"/>
      <c r="ID298" s="7"/>
      <c r="IE298" s="7"/>
      <c r="IF298" s="7"/>
      <c r="IG298" s="7"/>
      <c r="IH298" s="7"/>
      <c r="II298" s="7"/>
      <c r="IJ298" s="7"/>
      <c r="IK298" s="7"/>
      <c r="IL298" s="7"/>
      <c r="IM298" s="7"/>
      <c r="IN298" s="7"/>
      <c r="IO298" s="7"/>
    </row>
    <row r="299" spans="1:249" ht="30.75" customHeight="1">
      <c r="A299" s="31" t="s">
        <v>271</v>
      </c>
      <c r="B299" s="30">
        <f t="shared" si="58"/>
        <v>3500</v>
      </c>
      <c r="C299" s="30">
        <f t="shared" si="58"/>
        <v>3500</v>
      </c>
      <c r="D299" s="30">
        <f t="shared" si="58"/>
        <v>0</v>
      </c>
      <c r="E299" s="30">
        <v>0</v>
      </c>
      <c r="F299" s="30">
        <v>0</v>
      </c>
      <c r="G299" s="30">
        <f t="shared" si="59"/>
        <v>0</v>
      </c>
      <c r="H299" s="30">
        <v>0</v>
      </c>
      <c r="I299" s="30">
        <v>0</v>
      </c>
      <c r="J299" s="30">
        <f t="shared" si="60"/>
        <v>0</v>
      </c>
      <c r="K299" s="30"/>
      <c r="L299" s="30"/>
      <c r="M299" s="30">
        <f t="shared" si="61"/>
        <v>0</v>
      </c>
      <c r="N299" s="30"/>
      <c r="O299" s="30"/>
      <c r="P299" s="30">
        <f t="shared" si="62"/>
        <v>0</v>
      </c>
      <c r="Q299" s="30">
        <v>3500</v>
      </c>
      <c r="R299" s="30">
        <v>3500</v>
      </c>
      <c r="S299" s="30">
        <f t="shared" si="63"/>
        <v>0</v>
      </c>
      <c r="T299" s="30">
        <v>0</v>
      </c>
      <c r="U299" s="30">
        <v>0</v>
      </c>
      <c r="V299" s="30">
        <f t="shared" si="64"/>
        <v>0</v>
      </c>
      <c r="W299" s="30">
        <v>0</v>
      </c>
      <c r="X299" s="30">
        <v>0</v>
      </c>
      <c r="Y299" s="30">
        <f t="shared" si="65"/>
        <v>0</v>
      </c>
      <c r="Z299" s="30">
        <v>0</v>
      </c>
      <c r="AA299" s="30">
        <v>0</v>
      </c>
      <c r="AB299" s="30">
        <f t="shared" si="66"/>
        <v>0</v>
      </c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  <c r="CS299" s="7"/>
      <c r="CT299" s="7"/>
      <c r="CU299" s="7"/>
      <c r="CV299" s="7"/>
      <c r="CW299" s="7"/>
      <c r="CX299" s="7"/>
      <c r="CY299" s="7"/>
      <c r="CZ299" s="7"/>
      <c r="DA299" s="7"/>
      <c r="DB299" s="7"/>
      <c r="DC299" s="7"/>
      <c r="DD299" s="7"/>
      <c r="DE299" s="7"/>
      <c r="DF299" s="7"/>
      <c r="DG299" s="7"/>
      <c r="DH299" s="7"/>
      <c r="DI299" s="7"/>
      <c r="DJ299" s="7"/>
      <c r="DK299" s="7"/>
      <c r="DL299" s="7"/>
      <c r="DM299" s="7"/>
      <c r="DN299" s="7"/>
      <c r="DO299" s="7"/>
      <c r="DP299" s="7"/>
      <c r="DQ299" s="7"/>
      <c r="DR299" s="7"/>
      <c r="DS299" s="7"/>
      <c r="DT299" s="7"/>
      <c r="DU299" s="7"/>
      <c r="DV299" s="7"/>
      <c r="DW299" s="7"/>
      <c r="DX299" s="7"/>
      <c r="DY299" s="7"/>
      <c r="DZ299" s="7"/>
      <c r="EA299" s="7"/>
      <c r="EB299" s="7"/>
      <c r="EC299" s="7"/>
      <c r="ED299" s="7"/>
      <c r="EE299" s="7"/>
      <c r="EF299" s="7"/>
      <c r="EG299" s="7"/>
      <c r="EH299" s="7"/>
      <c r="EI299" s="7"/>
      <c r="EJ299" s="7"/>
      <c r="EK299" s="7"/>
      <c r="EL299" s="7"/>
      <c r="EM299" s="7"/>
      <c r="EN299" s="7"/>
      <c r="EO299" s="7"/>
      <c r="EP299" s="7"/>
      <c r="EQ299" s="7"/>
      <c r="ER299" s="7"/>
      <c r="ES299" s="7"/>
      <c r="ET299" s="7"/>
      <c r="EU299" s="7"/>
      <c r="EV299" s="7"/>
      <c r="EW299" s="7"/>
      <c r="EX299" s="7"/>
      <c r="EY299" s="7"/>
      <c r="EZ299" s="7"/>
      <c r="FA299" s="7"/>
      <c r="FB299" s="7"/>
      <c r="FC299" s="7"/>
      <c r="FD299" s="7"/>
      <c r="FE299" s="7"/>
      <c r="FF299" s="7"/>
      <c r="FG299" s="7"/>
      <c r="FH299" s="7"/>
      <c r="FI299" s="7"/>
      <c r="FJ299" s="7"/>
      <c r="FK299" s="7"/>
      <c r="FL299" s="7"/>
      <c r="FM299" s="7"/>
      <c r="FN299" s="7"/>
      <c r="FO299" s="7"/>
      <c r="FP299" s="7"/>
      <c r="FQ299" s="7"/>
      <c r="FR299" s="7"/>
      <c r="FS299" s="7"/>
      <c r="FT299" s="7"/>
      <c r="FU299" s="7"/>
      <c r="FV299" s="7"/>
      <c r="FW299" s="7"/>
      <c r="FX299" s="7"/>
      <c r="FY299" s="7"/>
      <c r="FZ299" s="7"/>
      <c r="GA299" s="7"/>
      <c r="GB299" s="7"/>
      <c r="GC299" s="7"/>
      <c r="GD299" s="7"/>
      <c r="GE299" s="7"/>
      <c r="GF299" s="7"/>
      <c r="GG299" s="7"/>
      <c r="GH299" s="7"/>
      <c r="GI299" s="7"/>
      <c r="GJ299" s="7"/>
      <c r="GK299" s="7"/>
      <c r="GL299" s="7"/>
      <c r="GM299" s="7"/>
      <c r="GN299" s="7"/>
      <c r="GO299" s="7"/>
      <c r="GP299" s="7"/>
      <c r="GQ299" s="7"/>
      <c r="GR299" s="7"/>
      <c r="GS299" s="7"/>
      <c r="GT299" s="7"/>
      <c r="GU299" s="7"/>
      <c r="GV299" s="7"/>
      <c r="GW299" s="7"/>
      <c r="GX299" s="7"/>
      <c r="GY299" s="7"/>
      <c r="GZ299" s="7"/>
      <c r="HA299" s="7"/>
      <c r="HB299" s="7"/>
      <c r="HC299" s="7"/>
      <c r="HD299" s="7"/>
      <c r="HE299" s="7"/>
      <c r="HF299" s="7"/>
      <c r="HG299" s="7"/>
      <c r="HH299" s="7"/>
      <c r="HI299" s="7"/>
      <c r="HJ299" s="7"/>
      <c r="HK299" s="7"/>
      <c r="HL299" s="7"/>
      <c r="HM299" s="7"/>
      <c r="HN299" s="7"/>
      <c r="HO299" s="7"/>
      <c r="HP299" s="7"/>
      <c r="HQ299" s="7"/>
      <c r="HR299" s="7"/>
      <c r="HS299" s="7"/>
      <c r="HT299" s="7"/>
      <c r="HU299" s="7"/>
      <c r="HV299" s="7"/>
      <c r="HW299" s="7"/>
      <c r="HX299" s="7"/>
      <c r="HY299" s="7"/>
      <c r="HZ299" s="7"/>
      <c r="IA299" s="7"/>
      <c r="IB299" s="7"/>
      <c r="IC299" s="7"/>
      <c r="ID299" s="7"/>
      <c r="IE299" s="7"/>
      <c r="IF299" s="7"/>
      <c r="IG299" s="7"/>
      <c r="IH299" s="7"/>
      <c r="II299" s="7"/>
      <c r="IJ299" s="7"/>
      <c r="IK299" s="7"/>
      <c r="IL299" s="7"/>
      <c r="IM299" s="7"/>
      <c r="IN299" s="7"/>
      <c r="IO299" s="7"/>
    </row>
    <row r="300" spans="1:249" ht="31.5">
      <c r="A300" s="32" t="s">
        <v>272</v>
      </c>
      <c r="B300" s="30">
        <f t="shared" si="58"/>
        <v>4568</v>
      </c>
      <c r="C300" s="30">
        <f t="shared" si="58"/>
        <v>4568</v>
      </c>
      <c r="D300" s="30">
        <f t="shared" si="58"/>
        <v>0</v>
      </c>
      <c r="E300" s="30">
        <v>0</v>
      </c>
      <c r="F300" s="30">
        <v>0</v>
      </c>
      <c r="G300" s="30">
        <f t="shared" si="59"/>
        <v>0</v>
      </c>
      <c r="H300" s="30">
        <v>0</v>
      </c>
      <c r="I300" s="30">
        <v>0</v>
      </c>
      <c r="J300" s="30">
        <f t="shared" si="60"/>
        <v>0</v>
      </c>
      <c r="K300" s="30">
        <v>4568</v>
      </c>
      <c r="L300" s="30">
        <v>4568</v>
      </c>
      <c r="M300" s="30">
        <f t="shared" si="61"/>
        <v>0</v>
      </c>
      <c r="N300" s="30">
        <v>0</v>
      </c>
      <c r="O300" s="30">
        <v>0</v>
      </c>
      <c r="P300" s="30">
        <f t="shared" si="62"/>
        <v>0</v>
      </c>
      <c r="Q300" s="30">
        <v>0</v>
      </c>
      <c r="R300" s="30">
        <v>0</v>
      </c>
      <c r="S300" s="30">
        <f t="shared" si="63"/>
        <v>0</v>
      </c>
      <c r="T300" s="30">
        <v>0</v>
      </c>
      <c r="U300" s="30">
        <v>0</v>
      </c>
      <c r="V300" s="30">
        <f t="shared" si="64"/>
        <v>0</v>
      </c>
      <c r="W300" s="30">
        <v>0</v>
      </c>
      <c r="X300" s="30">
        <v>0</v>
      </c>
      <c r="Y300" s="30">
        <f t="shared" si="65"/>
        <v>0</v>
      </c>
      <c r="Z300" s="30">
        <v>0</v>
      </c>
      <c r="AA300" s="30">
        <v>0</v>
      </c>
      <c r="AB300" s="30">
        <f t="shared" si="66"/>
        <v>0</v>
      </c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  <c r="CS300" s="7"/>
      <c r="CT300" s="7"/>
      <c r="CU300" s="7"/>
      <c r="CV300" s="7"/>
      <c r="CW300" s="7"/>
      <c r="CX300" s="7"/>
      <c r="CY300" s="7"/>
      <c r="CZ300" s="7"/>
      <c r="DA300" s="7"/>
      <c r="DB300" s="7"/>
      <c r="DC300" s="7"/>
      <c r="DD300" s="7"/>
      <c r="DE300" s="7"/>
      <c r="DF300" s="7"/>
      <c r="DG300" s="7"/>
      <c r="DH300" s="7"/>
      <c r="DI300" s="7"/>
      <c r="DJ300" s="7"/>
      <c r="DK300" s="7"/>
      <c r="DL300" s="7"/>
      <c r="DM300" s="7"/>
      <c r="DN300" s="7"/>
      <c r="DO300" s="7"/>
      <c r="DP300" s="7"/>
      <c r="DQ300" s="7"/>
      <c r="DR300" s="7"/>
      <c r="DS300" s="7"/>
      <c r="DT300" s="7"/>
      <c r="DU300" s="7"/>
      <c r="DV300" s="7"/>
      <c r="DW300" s="7"/>
      <c r="DX300" s="7"/>
      <c r="DY300" s="7"/>
      <c r="DZ300" s="7"/>
      <c r="EA300" s="7"/>
      <c r="EB300" s="7"/>
      <c r="EC300" s="7"/>
      <c r="ED300" s="7"/>
      <c r="EE300" s="7"/>
      <c r="EF300" s="7"/>
      <c r="EG300" s="7"/>
      <c r="EH300" s="7"/>
      <c r="EI300" s="7"/>
      <c r="EJ300" s="7"/>
      <c r="EK300" s="7"/>
      <c r="EL300" s="7"/>
      <c r="EM300" s="7"/>
      <c r="EN300" s="7"/>
      <c r="EO300" s="7"/>
      <c r="EP300" s="7"/>
      <c r="EQ300" s="7"/>
      <c r="ER300" s="7"/>
      <c r="ES300" s="7"/>
      <c r="ET300" s="7"/>
      <c r="EU300" s="7"/>
      <c r="EV300" s="7"/>
      <c r="EW300" s="7"/>
      <c r="EX300" s="7"/>
      <c r="EY300" s="7"/>
      <c r="EZ300" s="7"/>
      <c r="FA300" s="7"/>
      <c r="FB300" s="7"/>
      <c r="FC300" s="7"/>
      <c r="FD300" s="7"/>
      <c r="FE300" s="7"/>
      <c r="FF300" s="7"/>
      <c r="FG300" s="7"/>
      <c r="FH300" s="7"/>
      <c r="FI300" s="7"/>
      <c r="FJ300" s="7"/>
      <c r="FK300" s="7"/>
      <c r="FL300" s="7"/>
      <c r="FM300" s="7"/>
      <c r="FN300" s="7"/>
      <c r="FO300" s="7"/>
      <c r="FP300" s="7"/>
      <c r="FQ300" s="7"/>
      <c r="FR300" s="7"/>
      <c r="FS300" s="7"/>
      <c r="FT300" s="7"/>
      <c r="FU300" s="7"/>
      <c r="FV300" s="7"/>
      <c r="FW300" s="7"/>
      <c r="FX300" s="7"/>
      <c r="FY300" s="7"/>
      <c r="FZ300" s="7"/>
      <c r="GA300" s="7"/>
      <c r="GB300" s="7"/>
      <c r="GC300" s="7"/>
      <c r="GD300" s="7"/>
      <c r="GE300" s="7"/>
      <c r="GF300" s="7"/>
      <c r="GG300" s="7"/>
      <c r="GH300" s="7"/>
      <c r="GI300" s="7"/>
      <c r="GJ300" s="7"/>
      <c r="GK300" s="7"/>
      <c r="GL300" s="7"/>
      <c r="GM300" s="7"/>
      <c r="GN300" s="7"/>
      <c r="GO300" s="7"/>
      <c r="GP300" s="7"/>
      <c r="GQ300" s="7"/>
      <c r="GR300" s="7"/>
      <c r="GS300" s="7"/>
      <c r="GT300" s="7"/>
      <c r="GU300" s="7"/>
      <c r="GV300" s="7"/>
      <c r="GW300" s="7"/>
      <c r="GX300" s="7"/>
      <c r="GY300" s="7"/>
      <c r="GZ300" s="7"/>
      <c r="HA300" s="7"/>
      <c r="HB300" s="7"/>
      <c r="HC300" s="7"/>
      <c r="HD300" s="7"/>
      <c r="HE300" s="7"/>
      <c r="HF300" s="7"/>
      <c r="HG300" s="7"/>
      <c r="HH300" s="7"/>
      <c r="HI300" s="7"/>
      <c r="HJ300" s="7"/>
      <c r="HK300" s="7"/>
      <c r="HL300" s="7"/>
      <c r="HM300" s="7"/>
      <c r="HN300" s="7"/>
      <c r="HO300" s="7"/>
      <c r="HP300" s="7"/>
      <c r="HQ300" s="7"/>
      <c r="HR300" s="7"/>
      <c r="HS300" s="7"/>
      <c r="HT300" s="7"/>
      <c r="HU300" s="7"/>
      <c r="HV300" s="7"/>
      <c r="HW300" s="7"/>
      <c r="HX300" s="7"/>
      <c r="HY300" s="7"/>
      <c r="HZ300" s="7"/>
      <c r="IA300" s="7"/>
      <c r="IB300" s="7"/>
      <c r="IC300" s="7"/>
      <c r="ID300" s="7"/>
      <c r="IE300" s="7"/>
      <c r="IF300" s="7"/>
      <c r="IG300" s="7"/>
      <c r="IH300" s="7"/>
      <c r="II300" s="7"/>
      <c r="IJ300" s="7"/>
      <c r="IK300" s="7"/>
      <c r="IL300" s="7"/>
      <c r="IM300" s="7"/>
      <c r="IN300" s="7"/>
      <c r="IO300" s="7"/>
    </row>
    <row r="301" spans="1:249" ht="30.75" customHeight="1">
      <c r="A301" s="31" t="s">
        <v>273</v>
      </c>
      <c r="B301" s="30">
        <f t="shared" si="58"/>
        <v>6092</v>
      </c>
      <c r="C301" s="30">
        <f t="shared" si="58"/>
        <v>6092</v>
      </c>
      <c r="D301" s="30">
        <f t="shared" si="58"/>
        <v>0</v>
      </c>
      <c r="E301" s="30">
        <v>0</v>
      </c>
      <c r="F301" s="30">
        <v>0</v>
      </c>
      <c r="G301" s="30">
        <f t="shared" si="59"/>
        <v>0</v>
      </c>
      <c r="H301" s="30">
        <v>0</v>
      </c>
      <c r="I301" s="30">
        <v>0</v>
      </c>
      <c r="J301" s="30">
        <f t="shared" si="60"/>
        <v>0</v>
      </c>
      <c r="K301" s="30">
        <v>6092</v>
      </c>
      <c r="L301" s="30">
        <v>6092</v>
      </c>
      <c r="M301" s="30">
        <f t="shared" si="61"/>
        <v>0</v>
      </c>
      <c r="N301" s="30">
        <v>0</v>
      </c>
      <c r="O301" s="30">
        <v>0</v>
      </c>
      <c r="P301" s="30">
        <f t="shared" si="62"/>
        <v>0</v>
      </c>
      <c r="Q301" s="30">
        <v>0</v>
      </c>
      <c r="R301" s="30">
        <v>0</v>
      </c>
      <c r="S301" s="30">
        <f t="shared" si="63"/>
        <v>0</v>
      </c>
      <c r="T301" s="30">
        <v>0</v>
      </c>
      <c r="U301" s="30">
        <v>0</v>
      </c>
      <c r="V301" s="30">
        <f t="shared" si="64"/>
        <v>0</v>
      </c>
      <c r="W301" s="30">
        <v>0</v>
      </c>
      <c r="X301" s="30">
        <v>0</v>
      </c>
      <c r="Y301" s="30">
        <f t="shared" si="65"/>
        <v>0</v>
      </c>
      <c r="Z301" s="30">
        <v>0</v>
      </c>
      <c r="AA301" s="30">
        <v>0</v>
      </c>
      <c r="AB301" s="30">
        <f t="shared" si="66"/>
        <v>0</v>
      </c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  <c r="CQ301" s="7"/>
      <c r="CR301" s="7"/>
      <c r="CS301" s="7"/>
      <c r="CT301" s="7"/>
      <c r="CU301" s="7"/>
      <c r="CV301" s="7"/>
      <c r="CW301" s="7"/>
      <c r="CX301" s="7"/>
      <c r="CY301" s="7"/>
      <c r="CZ301" s="7"/>
      <c r="DA301" s="7"/>
      <c r="DB301" s="7"/>
      <c r="DC301" s="7"/>
      <c r="DD301" s="7"/>
      <c r="DE301" s="7"/>
      <c r="DF301" s="7"/>
      <c r="DG301" s="7"/>
      <c r="DH301" s="7"/>
      <c r="DI301" s="7"/>
      <c r="DJ301" s="7"/>
      <c r="DK301" s="7"/>
      <c r="DL301" s="7"/>
      <c r="DM301" s="7"/>
      <c r="DN301" s="7"/>
      <c r="DO301" s="7"/>
      <c r="DP301" s="7"/>
      <c r="DQ301" s="7"/>
      <c r="DR301" s="7"/>
      <c r="DS301" s="7"/>
      <c r="DT301" s="7"/>
      <c r="DU301" s="7"/>
      <c r="DV301" s="7"/>
      <c r="DW301" s="7"/>
      <c r="DX301" s="7"/>
      <c r="DY301" s="7"/>
      <c r="DZ301" s="7"/>
      <c r="EA301" s="7"/>
      <c r="EB301" s="7"/>
      <c r="EC301" s="7"/>
      <c r="ED301" s="7"/>
      <c r="EE301" s="7"/>
      <c r="EF301" s="7"/>
      <c r="EG301" s="7"/>
      <c r="EH301" s="7"/>
      <c r="EI301" s="7"/>
      <c r="EJ301" s="7"/>
      <c r="EK301" s="7"/>
      <c r="EL301" s="7"/>
      <c r="EM301" s="7"/>
      <c r="EN301" s="7"/>
      <c r="EO301" s="7"/>
      <c r="EP301" s="7"/>
      <c r="EQ301" s="7"/>
      <c r="ER301" s="7"/>
      <c r="ES301" s="7"/>
      <c r="ET301" s="7"/>
      <c r="EU301" s="7"/>
      <c r="EV301" s="7"/>
      <c r="EW301" s="7"/>
      <c r="EX301" s="7"/>
      <c r="EY301" s="7"/>
      <c r="EZ301" s="7"/>
      <c r="FA301" s="7"/>
      <c r="FB301" s="7"/>
      <c r="FC301" s="7"/>
      <c r="FD301" s="7"/>
      <c r="FE301" s="7"/>
      <c r="FF301" s="7"/>
      <c r="FG301" s="7"/>
      <c r="FH301" s="7"/>
      <c r="FI301" s="7"/>
      <c r="FJ301" s="7"/>
      <c r="FK301" s="7"/>
      <c r="FL301" s="7"/>
      <c r="FM301" s="7"/>
      <c r="FN301" s="7"/>
      <c r="FO301" s="7"/>
      <c r="FP301" s="7"/>
      <c r="FQ301" s="7"/>
      <c r="FR301" s="7"/>
      <c r="FS301" s="7"/>
      <c r="FT301" s="7"/>
      <c r="FU301" s="7"/>
      <c r="FV301" s="7"/>
      <c r="FW301" s="7"/>
      <c r="FX301" s="7"/>
      <c r="FY301" s="7"/>
      <c r="FZ301" s="7"/>
      <c r="GA301" s="7"/>
      <c r="GB301" s="7"/>
      <c r="GC301" s="7"/>
      <c r="GD301" s="7"/>
      <c r="GE301" s="7"/>
      <c r="GF301" s="7"/>
      <c r="GG301" s="7"/>
      <c r="GH301" s="7"/>
      <c r="GI301" s="7"/>
      <c r="GJ301" s="7"/>
      <c r="GK301" s="7"/>
      <c r="GL301" s="7"/>
      <c r="GM301" s="7"/>
      <c r="GN301" s="7"/>
      <c r="GO301" s="7"/>
      <c r="GP301" s="7"/>
      <c r="GQ301" s="7"/>
      <c r="GR301" s="7"/>
      <c r="GS301" s="7"/>
      <c r="GT301" s="7"/>
      <c r="GU301" s="7"/>
      <c r="GV301" s="7"/>
      <c r="GW301" s="7"/>
      <c r="GX301" s="7"/>
      <c r="GY301" s="7"/>
      <c r="GZ301" s="7"/>
      <c r="HA301" s="7"/>
      <c r="HB301" s="7"/>
      <c r="HC301" s="7"/>
      <c r="HD301" s="7"/>
      <c r="HE301" s="7"/>
      <c r="HF301" s="7"/>
      <c r="HG301" s="7"/>
      <c r="HH301" s="7"/>
      <c r="HI301" s="7"/>
      <c r="HJ301" s="7"/>
      <c r="HK301" s="7"/>
      <c r="HL301" s="7"/>
      <c r="HM301" s="7"/>
      <c r="HN301" s="7"/>
      <c r="HO301" s="7"/>
      <c r="HP301" s="7"/>
      <c r="HQ301" s="7"/>
      <c r="HR301" s="7"/>
      <c r="HS301" s="7"/>
      <c r="HT301" s="7"/>
      <c r="HU301" s="7"/>
      <c r="HV301" s="7"/>
      <c r="HW301" s="7"/>
      <c r="HX301" s="7"/>
      <c r="HY301" s="7"/>
      <c r="HZ301" s="7"/>
      <c r="IA301" s="7"/>
      <c r="IB301" s="7"/>
      <c r="IC301" s="7"/>
      <c r="ID301" s="7"/>
      <c r="IE301" s="7"/>
      <c r="IF301" s="7"/>
      <c r="IG301" s="7"/>
      <c r="IH301" s="7"/>
      <c r="II301" s="7"/>
      <c r="IJ301" s="7"/>
      <c r="IK301" s="7"/>
      <c r="IL301" s="7"/>
      <c r="IM301" s="7"/>
      <c r="IN301" s="7"/>
      <c r="IO301" s="7"/>
    </row>
    <row r="302" spans="1:249" ht="30.75" customHeight="1">
      <c r="A302" s="31" t="s">
        <v>274</v>
      </c>
      <c r="B302" s="30">
        <f t="shared" si="58"/>
        <v>2195</v>
      </c>
      <c r="C302" s="30">
        <f t="shared" si="58"/>
        <v>2195</v>
      </c>
      <c r="D302" s="30">
        <f t="shared" si="58"/>
        <v>0</v>
      </c>
      <c r="E302" s="30">
        <v>0</v>
      </c>
      <c r="F302" s="30">
        <v>0</v>
      </c>
      <c r="G302" s="30">
        <f t="shared" si="59"/>
        <v>0</v>
      </c>
      <c r="H302" s="30">
        <v>0</v>
      </c>
      <c r="I302" s="30">
        <v>0</v>
      </c>
      <c r="J302" s="30">
        <f t="shared" si="60"/>
        <v>0</v>
      </c>
      <c r="K302" s="30">
        <f>1988+207</f>
        <v>2195</v>
      </c>
      <c r="L302" s="30">
        <f>1988+207</f>
        <v>2195</v>
      </c>
      <c r="M302" s="30">
        <f t="shared" si="61"/>
        <v>0</v>
      </c>
      <c r="N302" s="30">
        <v>0</v>
      </c>
      <c r="O302" s="30">
        <v>0</v>
      </c>
      <c r="P302" s="30">
        <f t="shared" si="62"/>
        <v>0</v>
      </c>
      <c r="Q302" s="30">
        <v>0</v>
      </c>
      <c r="R302" s="30">
        <v>0</v>
      </c>
      <c r="S302" s="30">
        <f t="shared" si="63"/>
        <v>0</v>
      </c>
      <c r="T302" s="30">
        <v>0</v>
      </c>
      <c r="U302" s="30">
        <v>0</v>
      </c>
      <c r="V302" s="30">
        <f t="shared" si="64"/>
        <v>0</v>
      </c>
      <c r="W302" s="30">
        <v>0</v>
      </c>
      <c r="X302" s="30">
        <v>0</v>
      </c>
      <c r="Y302" s="30">
        <f t="shared" si="65"/>
        <v>0</v>
      </c>
      <c r="Z302" s="30">
        <v>0</v>
      </c>
      <c r="AA302" s="30">
        <v>0</v>
      </c>
      <c r="AB302" s="30">
        <f t="shared" si="66"/>
        <v>0</v>
      </c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  <c r="CS302" s="7"/>
      <c r="CT302" s="7"/>
      <c r="CU302" s="7"/>
      <c r="CV302" s="7"/>
      <c r="CW302" s="7"/>
      <c r="CX302" s="7"/>
      <c r="CY302" s="7"/>
      <c r="CZ302" s="7"/>
      <c r="DA302" s="7"/>
      <c r="DB302" s="7"/>
      <c r="DC302" s="7"/>
      <c r="DD302" s="7"/>
      <c r="DE302" s="7"/>
      <c r="DF302" s="7"/>
      <c r="DG302" s="7"/>
      <c r="DH302" s="7"/>
      <c r="DI302" s="7"/>
      <c r="DJ302" s="7"/>
      <c r="DK302" s="7"/>
      <c r="DL302" s="7"/>
      <c r="DM302" s="7"/>
      <c r="DN302" s="7"/>
      <c r="DO302" s="7"/>
      <c r="DP302" s="7"/>
      <c r="DQ302" s="7"/>
      <c r="DR302" s="7"/>
      <c r="DS302" s="7"/>
      <c r="DT302" s="7"/>
      <c r="DU302" s="7"/>
      <c r="DV302" s="7"/>
      <c r="DW302" s="7"/>
      <c r="DX302" s="7"/>
      <c r="DY302" s="7"/>
      <c r="DZ302" s="7"/>
      <c r="EA302" s="7"/>
      <c r="EB302" s="7"/>
      <c r="EC302" s="7"/>
      <c r="ED302" s="7"/>
      <c r="EE302" s="7"/>
      <c r="EF302" s="7"/>
      <c r="EG302" s="7"/>
      <c r="EH302" s="7"/>
      <c r="EI302" s="7"/>
      <c r="EJ302" s="7"/>
      <c r="EK302" s="7"/>
      <c r="EL302" s="7"/>
      <c r="EM302" s="7"/>
      <c r="EN302" s="7"/>
      <c r="EO302" s="7"/>
      <c r="EP302" s="7"/>
      <c r="EQ302" s="7"/>
      <c r="ER302" s="7"/>
      <c r="ES302" s="7"/>
      <c r="ET302" s="7"/>
      <c r="EU302" s="7"/>
      <c r="EV302" s="7"/>
      <c r="EW302" s="7"/>
      <c r="EX302" s="7"/>
      <c r="EY302" s="7"/>
      <c r="EZ302" s="7"/>
      <c r="FA302" s="7"/>
      <c r="FB302" s="7"/>
      <c r="FC302" s="7"/>
      <c r="FD302" s="7"/>
      <c r="FE302" s="7"/>
      <c r="FF302" s="7"/>
      <c r="FG302" s="7"/>
      <c r="FH302" s="7"/>
      <c r="FI302" s="7"/>
      <c r="FJ302" s="7"/>
      <c r="FK302" s="7"/>
      <c r="FL302" s="7"/>
      <c r="FM302" s="7"/>
      <c r="FN302" s="7"/>
      <c r="FO302" s="7"/>
      <c r="FP302" s="7"/>
      <c r="FQ302" s="7"/>
      <c r="FR302" s="7"/>
      <c r="FS302" s="7"/>
      <c r="FT302" s="7"/>
      <c r="FU302" s="7"/>
      <c r="FV302" s="7"/>
      <c r="FW302" s="7"/>
      <c r="FX302" s="7"/>
      <c r="FY302" s="7"/>
      <c r="FZ302" s="7"/>
      <c r="GA302" s="7"/>
      <c r="GB302" s="7"/>
      <c r="GC302" s="7"/>
      <c r="GD302" s="7"/>
      <c r="GE302" s="7"/>
      <c r="GF302" s="7"/>
      <c r="GG302" s="7"/>
      <c r="GH302" s="7"/>
      <c r="GI302" s="7"/>
      <c r="GJ302" s="7"/>
      <c r="GK302" s="7"/>
      <c r="GL302" s="7"/>
      <c r="GM302" s="7"/>
      <c r="GN302" s="7"/>
      <c r="GO302" s="7"/>
      <c r="GP302" s="7"/>
      <c r="GQ302" s="7"/>
      <c r="GR302" s="7"/>
      <c r="GS302" s="7"/>
      <c r="GT302" s="7"/>
      <c r="GU302" s="7"/>
      <c r="GV302" s="7"/>
      <c r="GW302" s="7"/>
      <c r="GX302" s="7"/>
      <c r="GY302" s="7"/>
      <c r="GZ302" s="7"/>
      <c r="HA302" s="7"/>
      <c r="HB302" s="7"/>
      <c r="HC302" s="7"/>
      <c r="HD302" s="7"/>
      <c r="HE302" s="7"/>
      <c r="HF302" s="7"/>
      <c r="HG302" s="7"/>
      <c r="HH302" s="7"/>
      <c r="HI302" s="7"/>
      <c r="HJ302" s="7"/>
      <c r="HK302" s="7"/>
      <c r="HL302" s="7"/>
      <c r="HM302" s="7"/>
      <c r="HN302" s="7"/>
      <c r="HO302" s="7"/>
      <c r="HP302" s="7"/>
      <c r="HQ302" s="7"/>
      <c r="HR302" s="7"/>
      <c r="HS302" s="7"/>
      <c r="HT302" s="7"/>
      <c r="HU302" s="7"/>
      <c r="HV302" s="7"/>
      <c r="HW302" s="7"/>
      <c r="HX302" s="7"/>
      <c r="HY302" s="7"/>
      <c r="HZ302" s="7"/>
      <c r="IA302" s="7"/>
      <c r="IB302" s="7"/>
      <c r="IC302" s="7"/>
      <c r="ID302" s="7"/>
      <c r="IE302" s="7"/>
      <c r="IF302" s="7"/>
      <c r="IG302" s="7"/>
      <c r="IH302" s="7"/>
      <c r="II302" s="7"/>
      <c r="IJ302" s="7"/>
      <c r="IK302" s="7"/>
      <c r="IL302" s="7"/>
      <c r="IM302" s="7"/>
      <c r="IN302" s="7"/>
      <c r="IO302" s="7"/>
    </row>
    <row r="303" spans="1:249" ht="29.25" customHeight="1">
      <c r="A303" s="31" t="s">
        <v>276</v>
      </c>
      <c r="B303" s="30">
        <f t="shared" si="58"/>
        <v>12800</v>
      </c>
      <c r="C303" s="30">
        <f t="shared" si="58"/>
        <v>12800</v>
      </c>
      <c r="D303" s="30">
        <f t="shared" si="58"/>
        <v>0</v>
      </c>
      <c r="E303" s="30">
        <v>0</v>
      </c>
      <c r="F303" s="30">
        <v>0</v>
      </c>
      <c r="G303" s="30">
        <f t="shared" si="59"/>
        <v>0</v>
      </c>
      <c r="H303" s="30">
        <v>0</v>
      </c>
      <c r="I303" s="30">
        <v>0</v>
      </c>
      <c r="J303" s="30">
        <f t="shared" si="60"/>
        <v>0</v>
      </c>
      <c r="K303" s="30">
        <f>12600+200</f>
        <v>12800</v>
      </c>
      <c r="L303" s="30">
        <f>12600+200</f>
        <v>12800</v>
      </c>
      <c r="M303" s="30">
        <f t="shared" si="61"/>
        <v>0</v>
      </c>
      <c r="N303" s="30">
        <v>0</v>
      </c>
      <c r="O303" s="30">
        <v>0</v>
      </c>
      <c r="P303" s="30">
        <f t="shared" si="62"/>
        <v>0</v>
      </c>
      <c r="Q303" s="30">
        <v>0</v>
      </c>
      <c r="R303" s="30">
        <v>0</v>
      </c>
      <c r="S303" s="30">
        <f t="shared" si="63"/>
        <v>0</v>
      </c>
      <c r="T303" s="30">
        <v>0</v>
      </c>
      <c r="U303" s="30">
        <v>0</v>
      </c>
      <c r="V303" s="30">
        <f t="shared" si="64"/>
        <v>0</v>
      </c>
      <c r="W303" s="30">
        <v>0</v>
      </c>
      <c r="X303" s="30">
        <v>0</v>
      </c>
      <c r="Y303" s="30">
        <f t="shared" si="65"/>
        <v>0</v>
      </c>
      <c r="Z303" s="30">
        <v>0</v>
      </c>
      <c r="AA303" s="30">
        <v>0</v>
      </c>
      <c r="AB303" s="30">
        <f t="shared" si="66"/>
        <v>0</v>
      </c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B303" s="7"/>
      <c r="CC303" s="7"/>
      <c r="CD303" s="7"/>
      <c r="CE303" s="7"/>
      <c r="CF303" s="7"/>
      <c r="CG303" s="7"/>
      <c r="CH303" s="7"/>
      <c r="CI303" s="7"/>
      <c r="CJ303" s="7"/>
      <c r="CK303" s="7"/>
      <c r="CL303" s="7"/>
      <c r="CM303" s="7"/>
      <c r="CN303" s="7"/>
      <c r="CO303" s="7"/>
      <c r="CP303" s="7"/>
      <c r="CQ303" s="7"/>
      <c r="CR303" s="7"/>
      <c r="CS303" s="7"/>
      <c r="CT303" s="7"/>
      <c r="CU303" s="7"/>
      <c r="CV303" s="7"/>
      <c r="CW303" s="7"/>
      <c r="CX303" s="7"/>
      <c r="CY303" s="7"/>
      <c r="CZ303" s="7"/>
      <c r="DA303" s="7"/>
      <c r="DB303" s="7"/>
      <c r="DC303" s="7"/>
      <c r="DD303" s="7"/>
      <c r="DE303" s="7"/>
      <c r="DF303" s="7"/>
      <c r="DG303" s="7"/>
      <c r="DH303" s="7"/>
      <c r="DI303" s="7"/>
      <c r="DJ303" s="7"/>
      <c r="DK303" s="7"/>
      <c r="DL303" s="7"/>
      <c r="DM303" s="7"/>
      <c r="DN303" s="7"/>
      <c r="DO303" s="7"/>
      <c r="DP303" s="7"/>
      <c r="DQ303" s="7"/>
      <c r="DR303" s="7"/>
      <c r="DS303" s="7"/>
      <c r="DT303" s="7"/>
      <c r="DU303" s="7"/>
      <c r="DV303" s="7"/>
      <c r="DW303" s="7"/>
      <c r="DX303" s="7"/>
      <c r="DY303" s="7"/>
      <c r="DZ303" s="7"/>
      <c r="EA303" s="7"/>
      <c r="EB303" s="7"/>
      <c r="EC303" s="7"/>
      <c r="ED303" s="7"/>
      <c r="EE303" s="7"/>
      <c r="EF303" s="7"/>
      <c r="EG303" s="7"/>
      <c r="EH303" s="7"/>
      <c r="EI303" s="7"/>
      <c r="EJ303" s="7"/>
      <c r="EK303" s="7"/>
      <c r="EL303" s="7"/>
      <c r="EM303" s="7"/>
      <c r="EN303" s="7"/>
      <c r="EO303" s="7"/>
      <c r="EP303" s="7"/>
      <c r="EQ303" s="7"/>
      <c r="ER303" s="7"/>
      <c r="ES303" s="7"/>
      <c r="ET303" s="7"/>
      <c r="EU303" s="7"/>
      <c r="EV303" s="7"/>
      <c r="EW303" s="7"/>
      <c r="EX303" s="7"/>
      <c r="EY303" s="7"/>
      <c r="EZ303" s="7"/>
      <c r="FA303" s="7"/>
      <c r="FB303" s="7"/>
      <c r="FC303" s="7"/>
      <c r="FD303" s="7"/>
      <c r="FE303" s="7"/>
      <c r="FF303" s="7"/>
      <c r="FG303" s="22"/>
      <c r="FH303" s="22"/>
      <c r="FI303" s="22"/>
      <c r="FJ303" s="22"/>
      <c r="FK303" s="22"/>
      <c r="FL303" s="22"/>
      <c r="FM303" s="22"/>
      <c r="FN303" s="22"/>
      <c r="FO303" s="22"/>
      <c r="FP303" s="22"/>
      <c r="FQ303" s="22"/>
      <c r="FR303" s="22"/>
      <c r="FS303" s="22"/>
      <c r="FT303" s="22"/>
      <c r="FU303" s="22"/>
      <c r="FV303" s="22"/>
      <c r="FW303" s="22"/>
      <c r="FX303" s="22"/>
      <c r="FY303" s="22"/>
      <c r="FZ303" s="22"/>
      <c r="GA303" s="7"/>
      <c r="GB303" s="7"/>
      <c r="GC303" s="7"/>
      <c r="GD303" s="7"/>
      <c r="GE303" s="7"/>
      <c r="GF303" s="7"/>
      <c r="GG303" s="7"/>
      <c r="GH303" s="7"/>
      <c r="GI303" s="7"/>
      <c r="GJ303" s="7"/>
      <c r="GK303" s="7"/>
      <c r="GL303" s="7"/>
      <c r="GM303" s="7"/>
      <c r="GN303" s="7"/>
      <c r="GO303" s="7"/>
      <c r="GP303" s="7"/>
      <c r="GQ303" s="7"/>
      <c r="GR303" s="7"/>
      <c r="GS303" s="7"/>
      <c r="GT303" s="7"/>
      <c r="GU303" s="7"/>
      <c r="GV303" s="7"/>
      <c r="GW303" s="7"/>
      <c r="GX303" s="7"/>
      <c r="GY303" s="7"/>
      <c r="GZ303" s="7"/>
      <c r="HA303" s="7"/>
      <c r="HB303" s="7"/>
      <c r="HC303" s="7"/>
      <c r="HD303" s="7"/>
      <c r="HE303" s="7"/>
      <c r="HF303" s="7"/>
      <c r="HG303" s="7"/>
      <c r="HH303" s="7"/>
      <c r="HI303" s="7"/>
      <c r="HJ303" s="7"/>
      <c r="HK303" s="7"/>
      <c r="HL303" s="7"/>
      <c r="HM303" s="7"/>
      <c r="HN303" s="7"/>
      <c r="HO303" s="7"/>
      <c r="HP303" s="7"/>
      <c r="HQ303" s="7"/>
      <c r="HR303" s="7"/>
      <c r="HS303" s="7"/>
      <c r="HT303" s="7"/>
      <c r="HU303" s="7"/>
      <c r="HV303" s="7"/>
      <c r="HW303" s="7"/>
      <c r="HX303" s="7"/>
      <c r="HY303" s="7"/>
      <c r="HZ303" s="7"/>
      <c r="IA303" s="7"/>
      <c r="IB303" s="7"/>
      <c r="IC303" s="7"/>
      <c r="ID303" s="7"/>
      <c r="IE303" s="7"/>
      <c r="IF303" s="7"/>
      <c r="IG303" s="7"/>
      <c r="IH303" s="7"/>
      <c r="II303" s="7"/>
      <c r="IJ303" s="7"/>
      <c r="IK303" s="7"/>
      <c r="IL303" s="7"/>
      <c r="IM303" s="7"/>
      <c r="IN303" s="7"/>
      <c r="IO303" s="7"/>
    </row>
    <row r="304" spans="1:249">
      <c r="A304" s="23" t="s">
        <v>127</v>
      </c>
      <c r="B304" s="24">
        <f t="shared" si="58"/>
        <v>140783</v>
      </c>
      <c r="C304" s="24">
        <f t="shared" si="58"/>
        <v>140783</v>
      </c>
      <c r="D304" s="24">
        <f t="shared" si="58"/>
        <v>0</v>
      </c>
      <c r="E304" s="24">
        <f>SUM(E305:E307)</f>
        <v>0</v>
      </c>
      <c r="F304" s="24">
        <f>SUM(F305:F307)</f>
        <v>0</v>
      </c>
      <c r="G304" s="24">
        <f t="shared" si="59"/>
        <v>0</v>
      </c>
      <c r="H304" s="24">
        <f>SUM(H305:H307)</f>
        <v>0</v>
      </c>
      <c r="I304" s="24">
        <f>SUM(I305:I307)</f>
        <v>0</v>
      </c>
      <c r="J304" s="24">
        <f t="shared" si="60"/>
        <v>0</v>
      </c>
      <c r="K304" s="24">
        <f>SUM(K305:K307)</f>
        <v>80883</v>
      </c>
      <c r="L304" s="24">
        <f>SUM(L305:L307)</f>
        <v>80883</v>
      </c>
      <c r="M304" s="24">
        <f t="shared" si="61"/>
        <v>0</v>
      </c>
      <c r="N304" s="24">
        <f>SUM(N305:N307)</f>
        <v>0</v>
      </c>
      <c r="O304" s="24">
        <f>SUM(O305:O307)</f>
        <v>0</v>
      </c>
      <c r="P304" s="24">
        <f t="shared" si="62"/>
        <v>0</v>
      </c>
      <c r="Q304" s="24">
        <f>SUM(Q305:Q307)</f>
        <v>59900</v>
      </c>
      <c r="R304" s="24">
        <f>SUM(R305:R307)</f>
        <v>59900</v>
      </c>
      <c r="S304" s="24">
        <f t="shared" si="63"/>
        <v>0</v>
      </c>
      <c r="T304" s="24">
        <f>SUM(T305:T307)</f>
        <v>0</v>
      </c>
      <c r="U304" s="24">
        <f>SUM(U305:U307)</f>
        <v>0</v>
      </c>
      <c r="V304" s="24">
        <f t="shared" si="64"/>
        <v>0</v>
      </c>
      <c r="W304" s="24">
        <f>SUM(W305:W307)</f>
        <v>0</v>
      </c>
      <c r="X304" s="24">
        <f>SUM(X305:X307)</f>
        <v>0</v>
      </c>
      <c r="Y304" s="24">
        <f t="shared" si="65"/>
        <v>0</v>
      </c>
      <c r="Z304" s="24">
        <f>SUM(Z305:Z307)</f>
        <v>0</v>
      </c>
      <c r="AA304" s="24">
        <f>SUM(AA305:AA307)</f>
        <v>0</v>
      </c>
      <c r="AB304" s="24">
        <f t="shared" si="66"/>
        <v>0</v>
      </c>
      <c r="AC304" s="22"/>
      <c r="AD304" s="22"/>
      <c r="AE304" s="22"/>
      <c r="AF304" s="22"/>
      <c r="AG304" s="22"/>
      <c r="AH304" s="22"/>
      <c r="AI304" s="22"/>
      <c r="AJ304" s="22"/>
      <c r="AK304" s="22"/>
      <c r="AL304" s="22"/>
      <c r="AM304" s="22"/>
      <c r="AN304" s="22"/>
      <c r="AO304" s="22"/>
      <c r="AP304" s="22"/>
      <c r="AQ304" s="22"/>
      <c r="AR304" s="22"/>
      <c r="AS304" s="22"/>
      <c r="AT304" s="22"/>
      <c r="AU304" s="22"/>
      <c r="AV304" s="22"/>
      <c r="AW304" s="22"/>
      <c r="AX304" s="22"/>
      <c r="AY304" s="22"/>
      <c r="AZ304" s="22"/>
      <c r="BA304" s="22"/>
      <c r="BB304" s="22"/>
      <c r="BC304" s="22"/>
      <c r="BD304" s="22"/>
      <c r="BE304" s="22"/>
      <c r="BF304" s="22"/>
      <c r="BG304" s="22"/>
      <c r="BH304" s="22"/>
      <c r="BI304" s="22"/>
      <c r="BJ304" s="22"/>
      <c r="BK304" s="22"/>
      <c r="BL304" s="22"/>
      <c r="BM304" s="22"/>
      <c r="BN304" s="22"/>
      <c r="BO304" s="22"/>
      <c r="BP304" s="22"/>
      <c r="BQ304" s="22"/>
      <c r="BR304" s="22"/>
      <c r="BS304" s="22"/>
      <c r="BT304" s="22"/>
      <c r="BU304" s="22"/>
      <c r="BV304" s="22"/>
      <c r="BW304" s="22"/>
      <c r="BX304" s="22"/>
      <c r="BY304" s="22"/>
      <c r="BZ304" s="22"/>
      <c r="CA304" s="22"/>
      <c r="CB304" s="22"/>
      <c r="CC304" s="22"/>
      <c r="CD304" s="22"/>
      <c r="CE304" s="22"/>
      <c r="CF304" s="22"/>
      <c r="CG304" s="22"/>
      <c r="CH304" s="22"/>
      <c r="CI304" s="22"/>
      <c r="CJ304" s="22"/>
      <c r="CK304" s="22"/>
      <c r="CL304" s="22"/>
      <c r="CM304" s="22"/>
      <c r="CN304" s="22"/>
      <c r="CO304" s="22"/>
      <c r="CP304" s="22"/>
      <c r="CQ304" s="22"/>
      <c r="CR304" s="22"/>
      <c r="CS304" s="22"/>
      <c r="CT304" s="22"/>
      <c r="CU304" s="22"/>
      <c r="CV304" s="22"/>
      <c r="CW304" s="22"/>
      <c r="CX304" s="22"/>
      <c r="CY304" s="22"/>
      <c r="CZ304" s="22"/>
      <c r="DA304" s="22"/>
      <c r="DB304" s="22"/>
      <c r="DC304" s="22"/>
      <c r="DD304" s="22"/>
      <c r="DE304" s="22"/>
      <c r="DF304" s="22"/>
      <c r="DG304" s="22"/>
      <c r="DH304" s="22"/>
      <c r="DI304" s="22"/>
      <c r="DJ304" s="22"/>
      <c r="DK304" s="22"/>
      <c r="DL304" s="22"/>
      <c r="DM304" s="22"/>
      <c r="DN304" s="22"/>
      <c r="DO304" s="22"/>
      <c r="DP304" s="22"/>
      <c r="DQ304" s="22"/>
      <c r="DR304" s="22"/>
      <c r="DS304" s="22"/>
      <c r="DT304" s="22"/>
      <c r="DU304" s="22"/>
      <c r="DV304" s="22"/>
      <c r="DW304" s="22"/>
      <c r="DX304" s="22"/>
      <c r="DY304" s="22"/>
      <c r="DZ304" s="22"/>
      <c r="EA304" s="22"/>
      <c r="EB304" s="22"/>
      <c r="EC304" s="22"/>
      <c r="ED304" s="22"/>
      <c r="EE304" s="22"/>
      <c r="EF304" s="22"/>
      <c r="EG304" s="22"/>
      <c r="EH304" s="22"/>
      <c r="EI304" s="22"/>
      <c r="EJ304" s="22"/>
      <c r="EK304" s="22"/>
      <c r="EL304" s="22"/>
      <c r="EM304" s="22"/>
      <c r="EN304" s="22"/>
      <c r="EO304" s="22"/>
      <c r="EP304" s="22"/>
      <c r="EQ304" s="22"/>
      <c r="ER304" s="22"/>
      <c r="ES304" s="22"/>
      <c r="ET304" s="22"/>
      <c r="EU304" s="22"/>
      <c r="EV304" s="22"/>
      <c r="EW304" s="22"/>
      <c r="EX304" s="22"/>
      <c r="EY304" s="22"/>
      <c r="EZ304" s="22"/>
      <c r="FA304" s="22"/>
      <c r="FB304" s="22"/>
      <c r="FC304" s="22"/>
      <c r="FD304" s="22"/>
      <c r="FE304" s="22"/>
      <c r="FF304" s="22"/>
      <c r="FG304" s="22"/>
      <c r="FH304" s="22"/>
      <c r="FI304" s="22"/>
      <c r="FJ304" s="22"/>
      <c r="FK304" s="22"/>
      <c r="FL304" s="22"/>
      <c r="FM304" s="22"/>
      <c r="FN304" s="22"/>
      <c r="FO304" s="22"/>
      <c r="FP304" s="22"/>
      <c r="FQ304" s="22"/>
      <c r="FR304" s="22"/>
      <c r="FS304" s="22"/>
      <c r="FT304" s="22"/>
      <c r="FU304" s="22"/>
      <c r="FV304" s="22"/>
      <c r="FW304" s="22"/>
      <c r="FX304" s="22"/>
      <c r="FY304" s="22"/>
      <c r="FZ304" s="22"/>
      <c r="GA304" s="7"/>
      <c r="GB304" s="7"/>
      <c r="GC304" s="7"/>
      <c r="GD304" s="7"/>
      <c r="GE304" s="7"/>
      <c r="GF304" s="7"/>
      <c r="GG304" s="7"/>
      <c r="GH304" s="7"/>
      <c r="GI304" s="7"/>
      <c r="GJ304" s="7"/>
      <c r="GK304" s="7"/>
      <c r="GL304" s="7"/>
      <c r="GM304" s="7"/>
      <c r="GN304" s="7"/>
      <c r="GO304" s="7"/>
      <c r="GP304" s="7"/>
      <c r="GQ304" s="7"/>
      <c r="GR304" s="7"/>
      <c r="GS304" s="7"/>
      <c r="GT304" s="7"/>
      <c r="GU304" s="7"/>
      <c r="GV304" s="7"/>
      <c r="GW304" s="7"/>
      <c r="GX304" s="7"/>
      <c r="GY304" s="7"/>
      <c r="GZ304" s="7"/>
      <c r="HA304" s="7"/>
      <c r="HB304" s="7"/>
      <c r="HC304" s="7"/>
      <c r="HD304" s="7"/>
      <c r="HE304" s="7"/>
      <c r="HF304" s="7"/>
      <c r="HG304" s="7"/>
      <c r="HH304" s="7"/>
      <c r="HI304" s="7"/>
      <c r="HJ304" s="7"/>
      <c r="HK304" s="7"/>
      <c r="HL304" s="7"/>
      <c r="HM304" s="7"/>
      <c r="HN304" s="7"/>
      <c r="HO304" s="7"/>
      <c r="HP304" s="7"/>
      <c r="HQ304" s="7"/>
      <c r="HR304" s="7"/>
      <c r="HS304" s="7"/>
      <c r="HT304" s="7"/>
      <c r="HU304" s="7"/>
      <c r="HV304" s="7"/>
      <c r="HW304" s="7"/>
      <c r="HX304" s="7"/>
      <c r="HY304" s="7"/>
      <c r="HZ304" s="7"/>
      <c r="IA304" s="7"/>
      <c r="IB304" s="7"/>
      <c r="IC304" s="7"/>
      <c r="ID304" s="7"/>
      <c r="IE304" s="7"/>
      <c r="IF304" s="7"/>
      <c r="IG304" s="7"/>
      <c r="IH304" s="7"/>
      <c r="II304" s="7"/>
      <c r="IJ304" s="7"/>
      <c r="IK304" s="7"/>
      <c r="IL304" s="7"/>
      <c r="IM304" s="7"/>
      <c r="IN304" s="7"/>
      <c r="IO304" s="7"/>
    </row>
    <row r="305" spans="1:249" ht="63">
      <c r="A305" s="31" t="s">
        <v>277</v>
      </c>
      <c r="B305" s="30">
        <f t="shared" si="58"/>
        <v>28560</v>
      </c>
      <c r="C305" s="30">
        <f t="shared" si="58"/>
        <v>28560</v>
      </c>
      <c r="D305" s="30">
        <f t="shared" si="58"/>
        <v>0</v>
      </c>
      <c r="E305" s="30"/>
      <c r="F305" s="30"/>
      <c r="G305" s="30">
        <f t="shared" si="59"/>
        <v>0</v>
      </c>
      <c r="H305" s="30"/>
      <c r="I305" s="30"/>
      <c r="J305" s="30">
        <f t="shared" si="60"/>
        <v>0</v>
      </c>
      <c r="K305" s="30">
        <v>28560</v>
      </c>
      <c r="L305" s="30">
        <v>28560</v>
      </c>
      <c r="M305" s="30">
        <f t="shared" si="61"/>
        <v>0</v>
      </c>
      <c r="N305" s="30"/>
      <c r="O305" s="30"/>
      <c r="P305" s="30">
        <f t="shared" si="62"/>
        <v>0</v>
      </c>
      <c r="Q305" s="30"/>
      <c r="R305" s="30"/>
      <c r="S305" s="30">
        <f t="shared" si="63"/>
        <v>0</v>
      </c>
      <c r="T305" s="30"/>
      <c r="U305" s="30"/>
      <c r="V305" s="30">
        <f t="shared" si="64"/>
        <v>0</v>
      </c>
      <c r="W305" s="30"/>
      <c r="X305" s="30"/>
      <c r="Y305" s="30">
        <f t="shared" si="65"/>
        <v>0</v>
      </c>
      <c r="Z305" s="30"/>
      <c r="AA305" s="30"/>
      <c r="AB305" s="30">
        <f t="shared" si="66"/>
        <v>0</v>
      </c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  <c r="CG305" s="7"/>
      <c r="CH305" s="7"/>
      <c r="CI305" s="7"/>
      <c r="CJ305" s="7"/>
      <c r="CK305" s="7"/>
      <c r="CL305" s="7"/>
      <c r="CM305" s="7"/>
      <c r="CN305" s="7"/>
      <c r="CO305" s="7"/>
      <c r="CP305" s="7"/>
      <c r="CQ305" s="7"/>
      <c r="CR305" s="7"/>
      <c r="CS305" s="7"/>
      <c r="CT305" s="7"/>
      <c r="CU305" s="7"/>
      <c r="CV305" s="7"/>
      <c r="CW305" s="7"/>
      <c r="CX305" s="7"/>
      <c r="CY305" s="7"/>
      <c r="CZ305" s="7"/>
      <c r="DA305" s="7"/>
      <c r="DB305" s="7"/>
      <c r="DC305" s="7"/>
      <c r="DD305" s="7"/>
      <c r="DE305" s="7"/>
      <c r="DF305" s="7"/>
      <c r="DG305" s="7"/>
      <c r="DH305" s="7"/>
      <c r="DI305" s="7"/>
      <c r="DJ305" s="7"/>
      <c r="DK305" s="7"/>
      <c r="DL305" s="7"/>
      <c r="DM305" s="7"/>
      <c r="DN305" s="7"/>
      <c r="DO305" s="7"/>
      <c r="DP305" s="7"/>
      <c r="DQ305" s="7"/>
      <c r="DR305" s="7"/>
      <c r="DS305" s="7"/>
      <c r="DT305" s="7"/>
      <c r="DU305" s="7"/>
      <c r="DV305" s="7"/>
      <c r="DW305" s="7"/>
      <c r="DX305" s="7"/>
      <c r="DY305" s="7"/>
      <c r="DZ305" s="7"/>
      <c r="EA305" s="7"/>
      <c r="EB305" s="7"/>
      <c r="EC305" s="7"/>
      <c r="ED305" s="7"/>
      <c r="EE305" s="7"/>
      <c r="EF305" s="7"/>
      <c r="EG305" s="7"/>
      <c r="EH305" s="7"/>
      <c r="EI305" s="7"/>
      <c r="EJ305" s="7"/>
      <c r="EK305" s="7"/>
      <c r="EL305" s="7"/>
      <c r="EM305" s="7"/>
      <c r="EN305" s="7"/>
      <c r="EO305" s="7"/>
      <c r="EP305" s="7"/>
      <c r="EQ305" s="7"/>
      <c r="ER305" s="7"/>
      <c r="ES305" s="7"/>
      <c r="ET305" s="7"/>
      <c r="EU305" s="7"/>
      <c r="EV305" s="7"/>
      <c r="EW305" s="7"/>
      <c r="EX305" s="7"/>
      <c r="EY305" s="7"/>
      <c r="EZ305" s="7"/>
      <c r="FA305" s="7"/>
      <c r="FB305" s="7"/>
      <c r="FC305" s="7"/>
      <c r="FD305" s="7"/>
      <c r="FE305" s="7"/>
      <c r="FF305" s="7"/>
      <c r="FG305" s="7"/>
      <c r="FH305" s="7"/>
      <c r="FI305" s="7"/>
      <c r="FJ305" s="7"/>
      <c r="FK305" s="7"/>
      <c r="FL305" s="7"/>
      <c r="FM305" s="7"/>
      <c r="FN305" s="7"/>
      <c r="FO305" s="7"/>
      <c r="FP305" s="7"/>
      <c r="FQ305" s="7"/>
      <c r="FR305" s="7"/>
      <c r="FS305" s="7"/>
      <c r="FT305" s="7"/>
      <c r="FU305" s="7"/>
      <c r="FV305" s="7"/>
      <c r="FW305" s="7"/>
      <c r="FX305" s="7"/>
      <c r="FY305" s="7"/>
      <c r="FZ305" s="7"/>
      <c r="GA305" s="7"/>
      <c r="GB305" s="7"/>
      <c r="GC305" s="7"/>
      <c r="GD305" s="7"/>
      <c r="GE305" s="7"/>
      <c r="GF305" s="7"/>
      <c r="GG305" s="7"/>
      <c r="GH305" s="7"/>
      <c r="GI305" s="7"/>
      <c r="GJ305" s="7"/>
      <c r="GK305" s="7"/>
      <c r="GL305" s="7"/>
      <c r="GM305" s="7"/>
      <c r="GN305" s="7"/>
      <c r="GO305" s="7"/>
      <c r="GP305" s="7"/>
      <c r="GQ305" s="7"/>
      <c r="GR305" s="7"/>
      <c r="GS305" s="7"/>
      <c r="GT305" s="7"/>
      <c r="GU305" s="7"/>
      <c r="GV305" s="7"/>
      <c r="GW305" s="7"/>
      <c r="GX305" s="7"/>
      <c r="GY305" s="7"/>
      <c r="GZ305" s="7"/>
      <c r="HA305" s="7"/>
      <c r="HB305" s="7"/>
      <c r="HC305" s="7"/>
      <c r="HD305" s="7"/>
      <c r="HE305" s="7"/>
      <c r="HF305" s="7"/>
      <c r="HG305" s="7"/>
      <c r="HH305" s="7"/>
      <c r="HI305" s="7"/>
      <c r="HJ305" s="7"/>
      <c r="HK305" s="7"/>
      <c r="HL305" s="7"/>
      <c r="HM305" s="7"/>
      <c r="HN305" s="7"/>
      <c r="HO305" s="7"/>
      <c r="HP305" s="7"/>
      <c r="HQ305" s="7"/>
      <c r="HR305" s="7"/>
      <c r="HS305" s="7"/>
      <c r="HT305" s="7"/>
      <c r="HU305" s="7"/>
      <c r="HV305" s="7"/>
      <c r="HW305" s="7"/>
      <c r="HX305" s="7"/>
      <c r="HY305" s="7"/>
      <c r="HZ305" s="7"/>
      <c r="IA305" s="7"/>
      <c r="IB305" s="7"/>
      <c r="IC305" s="7"/>
      <c r="ID305" s="7"/>
      <c r="IE305" s="7"/>
      <c r="IF305" s="7"/>
      <c r="IG305" s="7"/>
      <c r="IH305" s="7"/>
      <c r="II305" s="7"/>
      <c r="IJ305" s="7"/>
      <c r="IK305" s="7"/>
      <c r="IL305" s="7"/>
      <c r="IM305" s="7"/>
      <c r="IN305" s="7"/>
      <c r="IO305" s="7"/>
    </row>
    <row r="306" spans="1:249">
      <c r="A306" s="31" t="s">
        <v>278</v>
      </c>
      <c r="B306" s="30">
        <f t="shared" si="58"/>
        <v>52323</v>
      </c>
      <c r="C306" s="30">
        <f t="shared" si="58"/>
        <v>52323</v>
      </c>
      <c r="D306" s="30">
        <f t="shared" si="58"/>
        <v>0</v>
      </c>
      <c r="E306" s="30"/>
      <c r="F306" s="30"/>
      <c r="G306" s="30">
        <f t="shared" si="59"/>
        <v>0</v>
      </c>
      <c r="H306" s="30"/>
      <c r="I306" s="30"/>
      <c r="J306" s="30">
        <f t="shared" si="60"/>
        <v>0</v>
      </c>
      <c r="K306" s="30">
        <f>49163+3160</f>
        <v>52323</v>
      </c>
      <c r="L306" s="30">
        <f>49163+3160</f>
        <v>52323</v>
      </c>
      <c r="M306" s="30">
        <f t="shared" si="61"/>
        <v>0</v>
      </c>
      <c r="N306" s="30"/>
      <c r="O306" s="30"/>
      <c r="P306" s="30">
        <f t="shared" si="62"/>
        <v>0</v>
      </c>
      <c r="Q306" s="30"/>
      <c r="R306" s="30"/>
      <c r="S306" s="30">
        <f t="shared" si="63"/>
        <v>0</v>
      </c>
      <c r="T306" s="30"/>
      <c r="U306" s="30"/>
      <c r="V306" s="30">
        <f t="shared" si="64"/>
        <v>0</v>
      </c>
      <c r="W306" s="30"/>
      <c r="X306" s="30"/>
      <c r="Y306" s="30">
        <f t="shared" si="65"/>
        <v>0</v>
      </c>
      <c r="Z306" s="30"/>
      <c r="AA306" s="30"/>
      <c r="AB306" s="30">
        <f t="shared" si="66"/>
        <v>0</v>
      </c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7"/>
      <c r="CS306" s="7"/>
      <c r="CT306" s="7"/>
      <c r="CU306" s="7"/>
      <c r="CV306" s="7"/>
      <c r="CW306" s="7"/>
      <c r="CX306" s="7"/>
      <c r="CY306" s="7"/>
      <c r="CZ306" s="7"/>
      <c r="DA306" s="7"/>
      <c r="DB306" s="7"/>
      <c r="DC306" s="7"/>
      <c r="DD306" s="7"/>
      <c r="DE306" s="7"/>
      <c r="DF306" s="7"/>
      <c r="DG306" s="7"/>
      <c r="DH306" s="7"/>
      <c r="DI306" s="7"/>
      <c r="DJ306" s="7"/>
      <c r="DK306" s="7"/>
      <c r="DL306" s="7"/>
      <c r="DM306" s="7"/>
      <c r="DN306" s="7"/>
      <c r="DO306" s="7"/>
      <c r="DP306" s="7"/>
      <c r="DQ306" s="7"/>
      <c r="DR306" s="7"/>
      <c r="DS306" s="7"/>
      <c r="DT306" s="7"/>
      <c r="DU306" s="7"/>
      <c r="DV306" s="7"/>
      <c r="DW306" s="7"/>
      <c r="DX306" s="7"/>
      <c r="DY306" s="7"/>
      <c r="DZ306" s="7"/>
      <c r="EA306" s="7"/>
      <c r="EB306" s="7"/>
      <c r="EC306" s="7"/>
      <c r="ED306" s="7"/>
      <c r="EE306" s="7"/>
      <c r="EF306" s="7"/>
      <c r="EG306" s="7"/>
      <c r="EH306" s="7"/>
      <c r="EI306" s="7"/>
      <c r="EJ306" s="7"/>
      <c r="EK306" s="7"/>
      <c r="EL306" s="7"/>
      <c r="EM306" s="7"/>
      <c r="EN306" s="7"/>
      <c r="EO306" s="7"/>
      <c r="EP306" s="7"/>
      <c r="EQ306" s="7"/>
      <c r="ER306" s="7"/>
      <c r="ES306" s="7"/>
      <c r="ET306" s="7"/>
      <c r="EU306" s="7"/>
      <c r="EV306" s="7"/>
      <c r="EW306" s="7"/>
      <c r="EX306" s="7"/>
      <c r="EY306" s="7"/>
      <c r="EZ306" s="7"/>
      <c r="FA306" s="7"/>
      <c r="FB306" s="7"/>
      <c r="FC306" s="7"/>
      <c r="FD306" s="7"/>
      <c r="FE306" s="7"/>
      <c r="FF306" s="7"/>
      <c r="FG306" s="22"/>
      <c r="FH306" s="22"/>
      <c r="FI306" s="22"/>
      <c r="FJ306" s="22"/>
      <c r="FK306" s="22"/>
      <c r="FL306" s="22"/>
      <c r="FM306" s="22"/>
      <c r="FN306" s="22"/>
      <c r="FO306" s="22"/>
      <c r="FP306" s="22"/>
      <c r="FQ306" s="22"/>
      <c r="FR306" s="22"/>
      <c r="FS306" s="22"/>
      <c r="FT306" s="22"/>
      <c r="FU306" s="22"/>
      <c r="FV306" s="22"/>
      <c r="FW306" s="22"/>
      <c r="FX306" s="22"/>
      <c r="FY306" s="22"/>
      <c r="FZ306" s="22"/>
      <c r="GA306" s="7"/>
      <c r="GB306" s="7"/>
      <c r="GC306" s="7"/>
      <c r="GD306" s="7"/>
      <c r="GE306" s="7"/>
      <c r="GF306" s="7"/>
      <c r="GG306" s="7"/>
      <c r="GH306" s="7"/>
      <c r="GI306" s="7"/>
      <c r="GJ306" s="7"/>
      <c r="GK306" s="7"/>
      <c r="GL306" s="7"/>
      <c r="GM306" s="7"/>
      <c r="GN306" s="7"/>
      <c r="GO306" s="7"/>
      <c r="GP306" s="7"/>
      <c r="GQ306" s="7"/>
      <c r="GR306" s="7"/>
      <c r="GS306" s="7"/>
      <c r="GT306" s="7"/>
      <c r="GU306" s="7"/>
      <c r="GV306" s="7"/>
      <c r="GW306" s="7"/>
      <c r="GX306" s="7"/>
      <c r="GY306" s="7"/>
      <c r="GZ306" s="7"/>
      <c r="HA306" s="7"/>
      <c r="HB306" s="7"/>
      <c r="HC306" s="7"/>
      <c r="HD306" s="7"/>
      <c r="HE306" s="7"/>
      <c r="HF306" s="7"/>
      <c r="HG306" s="7"/>
      <c r="HH306" s="7"/>
      <c r="HI306" s="7"/>
      <c r="HJ306" s="7"/>
      <c r="HK306" s="7"/>
      <c r="HL306" s="7"/>
      <c r="HM306" s="7"/>
      <c r="HN306" s="7"/>
      <c r="HO306" s="7"/>
      <c r="HP306" s="7"/>
      <c r="HQ306" s="7"/>
      <c r="HR306" s="7"/>
      <c r="HS306" s="7"/>
      <c r="HT306" s="7"/>
      <c r="HU306" s="7"/>
      <c r="HV306" s="7"/>
      <c r="HW306" s="7"/>
      <c r="HX306" s="7"/>
      <c r="HY306" s="7"/>
      <c r="HZ306" s="7"/>
      <c r="IA306" s="7"/>
      <c r="IB306" s="7"/>
      <c r="IC306" s="7"/>
      <c r="ID306" s="7"/>
      <c r="IE306" s="7"/>
      <c r="IF306" s="7"/>
      <c r="IG306" s="7"/>
      <c r="IH306" s="7"/>
      <c r="II306" s="7"/>
      <c r="IJ306" s="7"/>
      <c r="IK306" s="7"/>
      <c r="IL306" s="7"/>
      <c r="IM306" s="7"/>
      <c r="IN306" s="7"/>
      <c r="IO306" s="7"/>
    </row>
    <row r="307" spans="1:249">
      <c r="A307" s="31" t="s">
        <v>279</v>
      </c>
      <c r="B307" s="30">
        <f t="shared" si="58"/>
        <v>59900</v>
      </c>
      <c r="C307" s="30">
        <f t="shared" si="58"/>
        <v>59900</v>
      </c>
      <c r="D307" s="30">
        <f t="shared" si="58"/>
        <v>0</v>
      </c>
      <c r="E307" s="30"/>
      <c r="F307" s="30"/>
      <c r="G307" s="30">
        <f t="shared" si="59"/>
        <v>0</v>
      </c>
      <c r="H307" s="30"/>
      <c r="I307" s="30"/>
      <c r="J307" s="30">
        <f t="shared" si="60"/>
        <v>0</v>
      </c>
      <c r="K307" s="30"/>
      <c r="L307" s="30"/>
      <c r="M307" s="30">
        <f t="shared" si="61"/>
        <v>0</v>
      </c>
      <c r="N307" s="30"/>
      <c r="O307" s="30"/>
      <c r="P307" s="30">
        <f t="shared" si="62"/>
        <v>0</v>
      </c>
      <c r="Q307" s="30">
        <f>60000-100</f>
        <v>59900</v>
      </c>
      <c r="R307" s="30">
        <f>60000-100</f>
        <v>59900</v>
      </c>
      <c r="S307" s="30">
        <f t="shared" si="63"/>
        <v>0</v>
      </c>
      <c r="T307" s="30"/>
      <c r="U307" s="30"/>
      <c r="V307" s="30">
        <f t="shared" si="64"/>
        <v>0</v>
      </c>
      <c r="W307" s="30"/>
      <c r="X307" s="30"/>
      <c r="Y307" s="30">
        <f t="shared" si="65"/>
        <v>0</v>
      </c>
      <c r="Z307" s="30"/>
      <c r="AA307" s="30"/>
      <c r="AB307" s="30">
        <f t="shared" si="66"/>
        <v>0</v>
      </c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  <c r="CS307" s="7"/>
      <c r="CT307" s="7"/>
      <c r="CU307" s="7"/>
      <c r="CV307" s="7"/>
      <c r="CW307" s="7"/>
      <c r="CX307" s="7"/>
      <c r="CY307" s="7"/>
      <c r="CZ307" s="7"/>
      <c r="DA307" s="7"/>
      <c r="DB307" s="7"/>
      <c r="DC307" s="7"/>
      <c r="DD307" s="7"/>
      <c r="DE307" s="7"/>
      <c r="DF307" s="7"/>
      <c r="DG307" s="7"/>
      <c r="DH307" s="7"/>
      <c r="DI307" s="7"/>
      <c r="DJ307" s="7"/>
      <c r="DK307" s="7"/>
      <c r="DL307" s="7"/>
      <c r="DM307" s="7"/>
      <c r="DN307" s="7"/>
      <c r="DO307" s="7"/>
      <c r="DP307" s="7"/>
      <c r="DQ307" s="7"/>
      <c r="DR307" s="7"/>
      <c r="DS307" s="7"/>
      <c r="DT307" s="7"/>
      <c r="DU307" s="7"/>
      <c r="DV307" s="7"/>
      <c r="DW307" s="7"/>
      <c r="DX307" s="7"/>
      <c r="DY307" s="7"/>
      <c r="DZ307" s="7"/>
      <c r="EA307" s="7"/>
      <c r="EB307" s="7"/>
      <c r="EC307" s="7"/>
      <c r="ED307" s="7"/>
      <c r="EE307" s="7"/>
      <c r="EF307" s="7"/>
      <c r="EG307" s="7"/>
      <c r="EH307" s="7"/>
      <c r="EI307" s="7"/>
      <c r="EJ307" s="7"/>
      <c r="EK307" s="7"/>
      <c r="EL307" s="7"/>
      <c r="EM307" s="7"/>
      <c r="EN307" s="7"/>
      <c r="EO307" s="7"/>
      <c r="EP307" s="7"/>
      <c r="EQ307" s="7"/>
      <c r="ER307" s="7"/>
      <c r="ES307" s="7"/>
      <c r="ET307" s="7"/>
      <c r="EU307" s="7"/>
      <c r="EV307" s="7"/>
      <c r="EW307" s="7"/>
      <c r="EX307" s="7"/>
      <c r="EY307" s="7"/>
      <c r="EZ307" s="7"/>
      <c r="FA307" s="7"/>
      <c r="FB307" s="7"/>
      <c r="FC307" s="7"/>
      <c r="FD307" s="7"/>
      <c r="FE307" s="7"/>
      <c r="FF307" s="7"/>
      <c r="FG307" s="22"/>
      <c r="FH307" s="22"/>
      <c r="FI307" s="22"/>
      <c r="FJ307" s="22"/>
      <c r="FK307" s="22"/>
      <c r="FL307" s="22"/>
      <c r="FM307" s="22"/>
      <c r="FN307" s="22"/>
      <c r="FO307" s="22"/>
      <c r="FP307" s="22"/>
      <c r="FQ307" s="22"/>
      <c r="FR307" s="22"/>
      <c r="FS307" s="22"/>
      <c r="FT307" s="22"/>
      <c r="FU307" s="22"/>
      <c r="FV307" s="22"/>
      <c r="FW307" s="22"/>
      <c r="FX307" s="22"/>
      <c r="FY307" s="22"/>
      <c r="FZ307" s="22"/>
      <c r="GA307" s="7"/>
      <c r="GB307" s="7"/>
      <c r="GC307" s="7"/>
      <c r="GD307" s="7"/>
      <c r="GE307" s="7"/>
      <c r="GF307" s="7"/>
      <c r="GG307" s="7"/>
      <c r="GH307" s="7"/>
      <c r="GI307" s="7"/>
      <c r="GJ307" s="7"/>
      <c r="GK307" s="7"/>
      <c r="GL307" s="7"/>
      <c r="GM307" s="7"/>
      <c r="GN307" s="7"/>
      <c r="GO307" s="7"/>
      <c r="GP307" s="7"/>
      <c r="GQ307" s="7"/>
      <c r="GR307" s="7"/>
      <c r="GS307" s="7"/>
      <c r="GT307" s="7"/>
      <c r="GU307" s="7"/>
      <c r="GV307" s="7"/>
      <c r="GW307" s="7"/>
      <c r="GX307" s="7"/>
      <c r="GY307" s="7"/>
      <c r="GZ307" s="7"/>
      <c r="HA307" s="7"/>
      <c r="HB307" s="7"/>
      <c r="HC307" s="7"/>
      <c r="HD307" s="7"/>
      <c r="HE307" s="7"/>
      <c r="HF307" s="7"/>
      <c r="HG307" s="7"/>
      <c r="HH307" s="7"/>
      <c r="HI307" s="7"/>
      <c r="HJ307" s="7"/>
      <c r="HK307" s="7"/>
      <c r="HL307" s="7"/>
      <c r="HM307" s="7"/>
      <c r="HN307" s="7"/>
      <c r="HO307" s="7"/>
      <c r="HP307" s="7"/>
      <c r="HQ307" s="7"/>
      <c r="HR307" s="7"/>
      <c r="HS307" s="7"/>
      <c r="HT307" s="7"/>
      <c r="HU307" s="7"/>
      <c r="HV307" s="7"/>
      <c r="HW307" s="7"/>
      <c r="HX307" s="7"/>
      <c r="HY307" s="7"/>
      <c r="HZ307" s="7"/>
      <c r="IA307" s="7"/>
      <c r="IB307" s="7"/>
      <c r="IC307" s="7"/>
      <c r="ID307" s="7"/>
      <c r="IE307" s="7"/>
      <c r="IF307" s="7"/>
      <c r="IG307" s="7"/>
      <c r="IH307" s="7"/>
      <c r="II307" s="7"/>
      <c r="IJ307" s="7"/>
      <c r="IK307" s="7"/>
      <c r="IL307" s="7"/>
      <c r="IM307" s="7"/>
      <c r="IN307" s="7"/>
      <c r="IO307" s="7"/>
    </row>
    <row r="308" spans="1:249">
      <c r="A308" s="23" t="s">
        <v>129</v>
      </c>
      <c r="B308" s="24">
        <f t="shared" si="58"/>
        <v>12587</v>
      </c>
      <c r="C308" s="24">
        <f t="shared" si="58"/>
        <v>12587</v>
      </c>
      <c r="D308" s="24">
        <f t="shared" si="58"/>
        <v>0</v>
      </c>
      <c r="E308" s="24">
        <f>SUM(E309:E310)</f>
        <v>0</v>
      </c>
      <c r="F308" s="24">
        <f>SUM(F309:F310)</f>
        <v>0</v>
      </c>
      <c r="G308" s="24">
        <f t="shared" si="59"/>
        <v>0</v>
      </c>
      <c r="H308" s="24">
        <f>SUM(H309:H310)</f>
        <v>0</v>
      </c>
      <c r="I308" s="24">
        <f>SUM(I309:I310)</f>
        <v>0</v>
      </c>
      <c r="J308" s="24">
        <f t="shared" si="60"/>
        <v>0</v>
      </c>
      <c r="K308" s="24">
        <f>SUM(K309:K310)</f>
        <v>9900</v>
      </c>
      <c r="L308" s="24">
        <f>SUM(L309:L310)</f>
        <v>9900</v>
      </c>
      <c r="M308" s="24">
        <f t="shared" si="61"/>
        <v>0</v>
      </c>
      <c r="N308" s="24">
        <f>SUM(N309:N310)</f>
        <v>0</v>
      </c>
      <c r="O308" s="24">
        <f>SUM(O309:O310)</f>
        <v>0</v>
      </c>
      <c r="P308" s="24">
        <f t="shared" si="62"/>
        <v>0</v>
      </c>
      <c r="Q308" s="24">
        <f>SUM(Q309:Q310)</f>
        <v>2687</v>
      </c>
      <c r="R308" s="24">
        <f>SUM(R309:R310)</f>
        <v>2687</v>
      </c>
      <c r="S308" s="24">
        <f t="shared" si="63"/>
        <v>0</v>
      </c>
      <c r="T308" s="24">
        <f>SUM(T309:T310)</f>
        <v>0</v>
      </c>
      <c r="U308" s="24">
        <f>SUM(U309:U310)</f>
        <v>0</v>
      </c>
      <c r="V308" s="24">
        <f t="shared" si="64"/>
        <v>0</v>
      </c>
      <c r="W308" s="24">
        <f>SUM(W309:W310)</f>
        <v>0</v>
      </c>
      <c r="X308" s="24">
        <f>SUM(X309:X310)</f>
        <v>0</v>
      </c>
      <c r="Y308" s="24">
        <f t="shared" si="65"/>
        <v>0</v>
      </c>
      <c r="Z308" s="24">
        <f>SUM(Z309:Z310)</f>
        <v>0</v>
      </c>
      <c r="AA308" s="24">
        <f>SUM(AA309:AA310)</f>
        <v>0</v>
      </c>
      <c r="AB308" s="24">
        <f t="shared" si="66"/>
        <v>0</v>
      </c>
      <c r="AC308" s="22"/>
      <c r="AD308" s="22"/>
      <c r="AE308" s="22"/>
      <c r="AF308" s="22"/>
      <c r="AG308" s="22"/>
      <c r="AH308" s="22"/>
      <c r="AI308" s="22"/>
      <c r="AJ308" s="22"/>
      <c r="AK308" s="22"/>
      <c r="AL308" s="22"/>
      <c r="AM308" s="22"/>
      <c r="AN308" s="22"/>
      <c r="AO308" s="22"/>
      <c r="AP308" s="22"/>
      <c r="AQ308" s="22"/>
      <c r="AR308" s="22"/>
      <c r="AS308" s="22"/>
      <c r="AT308" s="22"/>
      <c r="AU308" s="22"/>
      <c r="AV308" s="22"/>
      <c r="AW308" s="22"/>
      <c r="AX308" s="22"/>
      <c r="AY308" s="22"/>
      <c r="AZ308" s="22"/>
      <c r="BA308" s="22"/>
      <c r="BB308" s="22"/>
      <c r="BC308" s="22"/>
      <c r="BD308" s="22"/>
      <c r="BE308" s="22"/>
      <c r="BF308" s="22"/>
      <c r="BG308" s="22"/>
      <c r="BH308" s="22"/>
      <c r="BI308" s="22"/>
      <c r="BJ308" s="22"/>
      <c r="BK308" s="22"/>
      <c r="BL308" s="22"/>
      <c r="BM308" s="22"/>
      <c r="BN308" s="22"/>
      <c r="BO308" s="22"/>
      <c r="BP308" s="22"/>
      <c r="BQ308" s="22"/>
      <c r="BR308" s="22"/>
      <c r="BS308" s="22"/>
      <c r="BT308" s="22"/>
      <c r="BU308" s="22"/>
      <c r="BV308" s="22"/>
      <c r="BW308" s="22"/>
      <c r="BX308" s="22"/>
      <c r="BY308" s="22"/>
      <c r="BZ308" s="22"/>
      <c r="CA308" s="22"/>
      <c r="CB308" s="22"/>
      <c r="CC308" s="22"/>
      <c r="CD308" s="22"/>
      <c r="CE308" s="22"/>
      <c r="CF308" s="22"/>
      <c r="CG308" s="22"/>
      <c r="CH308" s="22"/>
      <c r="CI308" s="22"/>
      <c r="CJ308" s="22"/>
      <c r="CK308" s="22"/>
      <c r="CL308" s="22"/>
      <c r="CM308" s="22"/>
      <c r="CN308" s="22"/>
      <c r="CO308" s="22"/>
      <c r="CP308" s="22"/>
      <c r="CQ308" s="22"/>
      <c r="CR308" s="22"/>
      <c r="CS308" s="22"/>
      <c r="CT308" s="22"/>
      <c r="CU308" s="22"/>
      <c r="CV308" s="22"/>
      <c r="CW308" s="22"/>
      <c r="CX308" s="22"/>
      <c r="CY308" s="22"/>
      <c r="CZ308" s="22"/>
      <c r="DA308" s="22"/>
      <c r="DB308" s="22"/>
      <c r="DC308" s="22"/>
      <c r="DD308" s="22"/>
      <c r="DE308" s="22"/>
      <c r="DF308" s="22"/>
      <c r="DG308" s="22"/>
      <c r="DH308" s="22"/>
      <c r="DI308" s="22"/>
      <c r="DJ308" s="22"/>
      <c r="DK308" s="22"/>
      <c r="DL308" s="22"/>
      <c r="DM308" s="22"/>
      <c r="DN308" s="22"/>
      <c r="DO308" s="22"/>
      <c r="DP308" s="22"/>
      <c r="DQ308" s="22"/>
      <c r="DR308" s="22"/>
      <c r="DS308" s="22"/>
      <c r="DT308" s="22"/>
      <c r="DU308" s="22"/>
      <c r="DV308" s="22"/>
      <c r="DW308" s="22"/>
      <c r="DX308" s="22"/>
      <c r="DY308" s="22"/>
      <c r="DZ308" s="22"/>
      <c r="EA308" s="22"/>
      <c r="EB308" s="22"/>
      <c r="EC308" s="22"/>
      <c r="ED308" s="22"/>
      <c r="EE308" s="22"/>
      <c r="EF308" s="22"/>
      <c r="EG308" s="22"/>
      <c r="EH308" s="22"/>
      <c r="EI308" s="22"/>
      <c r="EJ308" s="22"/>
      <c r="EK308" s="22"/>
      <c r="EL308" s="22"/>
      <c r="EM308" s="22"/>
      <c r="EN308" s="22"/>
      <c r="EO308" s="22"/>
      <c r="EP308" s="22"/>
      <c r="EQ308" s="22"/>
      <c r="ER308" s="22"/>
      <c r="ES308" s="22"/>
      <c r="ET308" s="22"/>
      <c r="EU308" s="22"/>
      <c r="EV308" s="22"/>
      <c r="EW308" s="22"/>
      <c r="EX308" s="22"/>
      <c r="EY308" s="22"/>
      <c r="EZ308" s="22"/>
      <c r="FA308" s="22"/>
      <c r="FB308" s="22"/>
      <c r="FC308" s="22"/>
      <c r="FD308" s="22"/>
      <c r="FE308" s="22"/>
      <c r="FF308" s="22"/>
      <c r="FG308" s="22"/>
      <c r="FH308" s="22"/>
      <c r="FI308" s="22"/>
      <c r="FJ308" s="22"/>
      <c r="FK308" s="22"/>
      <c r="FL308" s="22"/>
      <c r="FM308" s="22"/>
      <c r="FN308" s="22"/>
      <c r="FO308" s="22"/>
      <c r="FP308" s="22"/>
      <c r="FQ308" s="22"/>
      <c r="FR308" s="22"/>
      <c r="FS308" s="22"/>
      <c r="FT308" s="22"/>
      <c r="FU308" s="22"/>
      <c r="FV308" s="22"/>
      <c r="FW308" s="22"/>
      <c r="FX308" s="22"/>
      <c r="FY308" s="22"/>
      <c r="FZ308" s="22"/>
      <c r="GA308" s="7"/>
      <c r="GB308" s="7"/>
      <c r="GC308" s="7"/>
      <c r="GD308" s="7"/>
      <c r="GE308" s="7"/>
      <c r="GF308" s="7"/>
      <c r="GG308" s="7"/>
      <c r="GH308" s="7"/>
      <c r="GI308" s="7"/>
      <c r="GJ308" s="7"/>
      <c r="GK308" s="7"/>
      <c r="GL308" s="7"/>
      <c r="GM308" s="7"/>
      <c r="GN308" s="7"/>
      <c r="GO308" s="7"/>
      <c r="GP308" s="7"/>
      <c r="GQ308" s="7"/>
      <c r="GR308" s="7"/>
      <c r="GS308" s="7"/>
      <c r="GT308" s="7"/>
      <c r="GU308" s="7"/>
      <c r="GV308" s="7"/>
      <c r="GW308" s="7"/>
      <c r="GX308" s="7"/>
      <c r="GY308" s="7"/>
      <c r="GZ308" s="7"/>
      <c r="HA308" s="7"/>
      <c r="HB308" s="7"/>
      <c r="HC308" s="7"/>
      <c r="HD308" s="7"/>
      <c r="HE308" s="7"/>
      <c r="HF308" s="7"/>
      <c r="HG308" s="7"/>
      <c r="HH308" s="7"/>
      <c r="HI308" s="7"/>
      <c r="HJ308" s="7"/>
      <c r="HK308" s="7"/>
      <c r="HL308" s="7"/>
      <c r="HM308" s="7"/>
      <c r="HN308" s="7"/>
      <c r="HO308" s="7"/>
      <c r="HP308" s="7"/>
      <c r="HQ308" s="7"/>
      <c r="HR308" s="7"/>
      <c r="HS308" s="7"/>
      <c r="HT308" s="7"/>
      <c r="HU308" s="7"/>
      <c r="HV308" s="7"/>
      <c r="HW308" s="7"/>
      <c r="HX308" s="7"/>
      <c r="HY308" s="7"/>
      <c r="HZ308" s="7"/>
      <c r="IA308" s="7"/>
      <c r="IB308" s="7"/>
      <c r="IC308" s="7"/>
      <c r="ID308" s="7"/>
      <c r="IE308" s="7"/>
      <c r="IF308" s="7"/>
      <c r="IG308" s="7"/>
      <c r="IH308" s="7"/>
      <c r="II308" s="7"/>
      <c r="IJ308" s="7"/>
      <c r="IK308" s="7"/>
      <c r="IL308" s="7"/>
      <c r="IM308" s="7"/>
      <c r="IN308" s="7"/>
      <c r="IO308" s="7"/>
    </row>
    <row r="309" spans="1:249" ht="29.25" customHeight="1">
      <c r="A309" s="31" t="s">
        <v>275</v>
      </c>
      <c r="B309" s="30">
        <f t="shared" si="58"/>
        <v>9900</v>
      </c>
      <c r="C309" s="30">
        <f t="shared" si="58"/>
        <v>9900</v>
      </c>
      <c r="D309" s="30">
        <f t="shared" si="58"/>
        <v>0</v>
      </c>
      <c r="E309" s="30">
        <v>0</v>
      </c>
      <c r="F309" s="30">
        <v>0</v>
      </c>
      <c r="G309" s="30">
        <f t="shared" si="59"/>
        <v>0</v>
      </c>
      <c r="H309" s="30">
        <v>0</v>
      </c>
      <c r="I309" s="30">
        <v>0</v>
      </c>
      <c r="J309" s="30">
        <f t="shared" si="60"/>
        <v>0</v>
      </c>
      <c r="K309" s="30">
        <f>9900</f>
        <v>9900</v>
      </c>
      <c r="L309" s="30">
        <f>9900</f>
        <v>9900</v>
      </c>
      <c r="M309" s="30">
        <f t="shared" si="61"/>
        <v>0</v>
      </c>
      <c r="N309" s="30">
        <v>0</v>
      </c>
      <c r="O309" s="30">
        <v>0</v>
      </c>
      <c r="P309" s="30">
        <f t="shared" si="62"/>
        <v>0</v>
      </c>
      <c r="Q309" s="30">
        <v>0</v>
      </c>
      <c r="R309" s="30">
        <v>0</v>
      </c>
      <c r="S309" s="30">
        <f t="shared" si="63"/>
        <v>0</v>
      </c>
      <c r="T309" s="30">
        <v>0</v>
      </c>
      <c r="U309" s="30">
        <v>0</v>
      </c>
      <c r="V309" s="30">
        <f t="shared" si="64"/>
        <v>0</v>
      </c>
      <c r="W309" s="30">
        <v>0</v>
      </c>
      <c r="X309" s="30">
        <v>0</v>
      </c>
      <c r="Y309" s="30">
        <f t="shared" si="65"/>
        <v>0</v>
      </c>
      <c r="Z309" s="30">
        <v>0</v>
      </c>
      <c r="AA309" s="30">
        <v>0</v>
      </c>
      <c r="AB309" s="30">
        <f t="shared" si="66"/>
        <v>0</v>
      </c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  <c r="CG309" s="7"/>
      <c r="CH309" s="7"/>
      <c r="CI309" s="7"/>
      <c r="CJ309" s="7"/>
      <c r="CK309" s="7"/>
      <c r="CL309" s="7"/>
      <c r="CM309" s="7"/>
      <c r="CN309" s="7"/>
      <c r="CO309" s="7"/>
      <c r="CP309" s="7"/>
      <c r="CQ309" s="7"/>
      <c r="CR309" s="7"/>
      <c r="CS309" s="7"/>
      <c r="CT309" s="7"/>
      <c r="CU309" s="7"/>
      <c r="CV309" s="7"/>
      <c r="CW309" s="7"/>
      <c r="CX309" s="7"/>
      <c r="CY309" s="7"/>
      <c r="CZ309" s="7"/>
      <c r="DA309" s="7"/>
      <c r="DB309" s="7"/>
      <c r="DC309" s="7"/>
      <c r="DD309" s="7"/>
      <c r="DE309" s="7"/>
      <c r="DF309" s="7"/>
      <c r="DG309" s="7"/>
      <c r="DH309" s="7"/>
      <c r="DI309" s="7"/>
      <c r="DJ309" s="7"/>
      <c r="DK309" s="7"/>
      <c r="DL309" s="7"/>
      <c r="DM309" s="7"/>
      <c r="DN309" s="7"/>
      <c r="DO309" s="7"/>
      <c r="DP309" s="7"/>
      <c r="DQ309" s="7"/>
      <c r="DR309" s="7"/>
      <c r="DS309" s="7"/>
      <c r="DT309" s="7"/>
      <c r="DU309" s="7"/>
      <c r="DV309" s="7"/>
      <c r="DW309" s="7"/>
      <c r="DX309" s="7"/>
      <c r="DY309" s="7"/>
      <c r="DZ309" s="7"/>
      <c r="EA309" s="7"/>
      <c r="EB309" s="7"/>
      <c r="EC309" s="7"/>
      <c r="ED309" s="7"/>
      <c r="EE309" s="7"/>
      <c r="EF309" s="7"/>
      <c r="EG309" s="7"/>
      <c r="EH309" s="7"/>
      <c r="EI309" s="7"/>
      <c r="EJ309" s="7"/>
      <c r="EK309" s="7"/>
      <c r="EL309" s="7"/>
      <c r="EM309" s="7"/>
      <c r="EN309" s="7"/>
      <c r="EO309" s="7"/>
      <c r="EP309" s="7"/>
      <c r="EQ309" s="7"/>
      <c r="ER309" s="7"/>
      <c r="ES309" s="7"/>
      <c r="ET309" s="7"/>
      <c r="EU309" s="7"/>
      <c r="EV309" s="7"/>
      <c r="EW309" s="7"/>
      <c r="EX309" s="7"/>
      <c r="EY309" s="7"/>
      <c r="EZ309" s="7"/>
      <c r="FA309" s="7"/>
      <c r="FB309" s="7"/>
      <c r="FC309" s="7"/>
      <c r="FD309" s="7"/>
      <c r="FE309" s="7"/>
      <c r="FF309" s="7"/>
      <c r="FG309" s="22"/>
      <c r="FH309" s="22"/>
      <c r="FI309" s="22"/>
      <c r="FJ309" s="22"/>
      <c r="FK309" s="22"/>
      <c r="FL309" s="22"/>
      <c r="FM309" s="22"/>
      <c r="FN309" s="22"/>
      <c r="FO309" s="22"/>
      <c r="FP309" s="22"/>
      <c r="FQ309" s="22"/>
      <c r="FR309" s="22"/>
      <c r="FS309" s="22"/>
      <c r="FT309" s="22"/>
      <c r="FU309" s="22"/>
      <c r="FV309" s="22"/>
      <c r="FW309" s="22"/>
      <c r="FX309" s="22"/>
      <c r="FY309" s="22"/>
      <c r="FZ309" s="22"/>
      <c r="GA309" s="7"/>
      <c r="GB309" s="7"/>
      <c r="GC309" s="7"/>
      <c r="GD309" s="7"/>
      <c r="GE309" s="7"/>
      <c r="GF309" s="7"/>
      <c r="GG309" s="7"/>
      <c r="GH309" s="7"/>
      <c r="GI309" s="7"/>
      <c r="GJ309" s="7"/>
      <c r="GK309" s="7"/>
      <c r="GL309" s="7"/>
      <c r="GM309" s="7"/>
      <c r="GN309" s="7"/>
      <c r="GO309" s="7"/>
      <c r="GP309" s="7"/>
      <c r="GQ309" s="7"/>
      <c r="GR309" s="7"/>
      <c r="GS309" s="7"/>
      <c r="GT309" s="7"/>
      <c r="GU309" s="7"/>
      <c r="GV309" s="7"/>
      <c r="GW309" s="7"/>
      <c r="GX309" s="7"/>
      <c r="GY309" s="7"/>
      <c r="GZ309" s="7"/>
      <c r="HA309" s="7"/>
      <c r="HB309" s="7"/>
      <c r="HC309" s="7"/>
      <c r="HD309" s="7"/>
      <c r="HE309" s="7"/>
      <c r="HF309" s="7"/>
      <c r="HG309" s="7"/>
      <c r="HH309" s="7"/>
      <c r="HI309" s="7"/>
      <c r="HJ309" s="7"/>
      <c r="HK309" s="7"/>
      <c r="HL309" s="7"/>
      <c r="HM309" s="7"/>
      <c r="HN309" s="7"/>
      <c r="HO309" s="7"/>
      <c r="HP309" s="7"/>
      <c r="HQ309" s="7"/>
      <c r="HR309" s="7"/>
      <c r="HS309" s="7"/>
      <c r="HT309" s="7"/>
      <c r="HU309" s="7"/>
      <c r="HV309" s="7"/>
      <c r="HW309" s="7"/>
      <c r="HX309" s="7"/>
      <c r="HY309" s="7"/>
      <c r="HZ309" s="7"/>
      <c r="IA309" s="7"/>
      <c r="IB309" s="7"/>
      <c r="IC309" s="7"/>
      <c r="ID309" s="7"/>
      <c r="IE309" s="7"/>
      <c r="IF309" s="7"/>
      <c r="IG309" s="7"/>
      <c r="IH309" s="7"/>
      <c r="II309" s="7"/>
      <c r="IJ309" s="7"/>
      <c r="IK309" s="7"/>
      <c r="IL309" s="7"/>
      <c r="IM309" s="7"/>
      <c r="IN309" s="7"/>
      <c r="IO309" s="7"/>
    </row>
    <row r="310" spans="1:249">
      <c r="A310" s="32" t="s">
        <v>280</v>
      </c>
      <c r="B310" s="30">
        <f t="shared" si="58"/>
        <v>2687</v>
      </c>
      <c r="C310" s="30">
        <f t="shared" si="58"/>
        <v>2687</v>
      </c>
      <c r="D310" s="30">
        <f t="shared" si="58"/>
        <v>0</v>
      </c>
      <c r="E310" s="30">
        <v>0</v>
      </c>
      <c r="F310" s="30">
        <v>0</v>
      </c>
      <c r="G310" s="30">
        <f t="shared" si="59"/>
        <v>0</v>
      </c>
      <c r="H310" s="30">
        <v>0</v>
      </c>
      <c r="I310" s="30">
        <v>0</v>
      </c>
      <c r="J310" s="30">
        <f t="shared" si="60"/>
        <v>0</v>
      </c>
      <c r="K310" s="30"/>
      <c r="L310" s="30"/>
      <c r="M310" s="30">
        <f t="shared" si="61"/>
        <v>0</v>
      </c>
      <c r="N310" s="30">
        <v>0</v>
      </c>
      <c r="O310" s="30">
        <v>0</v>
      </c>
      <c r="P310" s="30">
        <f t="shared" si="62"/>
        <v>0</v>
      </c>
      <c r="Q310" s="30">
        <v>2687</v>
      </c>
      <c r="R310" s="30">
        <v>2687</v>
      </c>
      <c r="S310" s="30">
        <f t="shared" si="63"/>
        <v>0</v>
      </c>
      <c r="T310" s="30">
        <v>0</v>
      </c>
      <c r="U310" s="30">
        <v>0</v>
      </c>
      <c r="V310" s="30">
        <f t="shared" si="64"/>
        <v>0</v>
      </c>
      <c r="W310" s="30">
        <v>0</v>
      </c>
      <c r="X310" s="30">
        <v>0</v>
      </c>
      <c r="Y310" s="30">
        <f t="shared" si="65"/>
        <v>0</v>
      </c>
      <c r="Z310" s="30">
        <v>0</v>
      </c>
      <c r="AA310" s="30">
        <v>0</v>
      </c>
      <c r="AB310" s="30">
        <f t="shared" si="66"/>
        <v>0</v>
      </c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  <c r="CS310" s="7"/>
      <c r="CT310" s="7"/>
      <c r="CU310" s="7"/>
      <c r="CV310" s="7"/>
      <c r="CW310" s="7"/>
      <c r="CX310" s="7"/>
      <c r="CY310" s="7"/>
      <c r="CZ310" s="7"/>
      <c r="DA310" s="7"/>
      <c r="DB310" s="7"/>
      <c r="DC310" s="7"/>
      <c r="DD310" s="7"/>
      <c r="DE310" s="7"/>
      <c r="DF310" s="7"/>
      <c r="DG310" s="7"/>
      <c r="DH310" s="7"/>
      <c r="DI310" s="7"/>
      <c r="DJ310" s="7"/>
      <c r="DK310" s="7"/>
      <c r="DL310" s="7"/>
      <c r="DM310" s="7"/>
      <c r="DN310" s="7"/>
      <c r="DO310" s="7"/>
      <c r="DP310" s="7"/>
      <c r="DQ310" s="7"/>
      <c r="DR310" s="7"/>
      <c r="DS310" s="7"/>
      <c r="DT310" s="7"/>
      <c r="DU310" s="7"/>
      <c r="DV310" s="7"/>
      <c r="DW310" s="7"/>
      <c r="DX310" s="7"/>
      <c r="DY310" s="7"/>
      <c r="DZ310" s="7"/>
      <c r="EA310" s="7"/>
      <c r="EB310" s="7"/>
      <c r="EC310" s="7"/>
      <c r="ED310" s="7"/>
      <c r="EE310" s="7"/>
      <c r="EF310" s="7"/>
      <c r="EG310" s="7"/>
      <c r="EH310" s="7"/>
      <c r="EI310" s="7"/>
      <c r="EJ310" s="7"/>
      <c r="EK310" s="7"/>
      <c r="EL310" s="7"/>
      <c r="EM310" s="7"/>
      <c r="EN310" s="7"/>
      <c r="EO310" s="7"/>
      <c r="EP310" s="7"/>
      <c r="EQ310" s="7"/>
      <c r="ER310" s="7"/>
      <c r="ES310" s="7"/>
      <c r="ET310" s="7"/>
      <c r="EU310" s="7"/>
      <c r="EV310" s="7"/>
      <c r="EW310" s="7"/>
      <c r="EX310" s="7"/>
      <c r="EY310" s="7"/>
      <c r="EZ310" s="7"/>
      <c r="FA310" s="7"/>
      <c r="FB310" s="7"/>
      <c r="FC310" s="7"/>
      <c r="FD310" s="7"/>
      <c r="FE310" s="7"/>
      <c r="FF310" s="7"/>
      <c r="FG310" s="7"/>
      <c r="FH310" s="7"/>
      <c r="FI310" s="7"/>
      <c r="FJ310" s="7"/>
      <c r="FK310" s="7"/>
      <c r="FL310" s="7"/>
      <c r="FM310" s="7"/>
      <c r="FN310" s="7"/>
      <c r="FO310" s="7"/>
      <c r="FP310" s="7"/>
      <c r="FQ310" s="7"/>
      <c r="FR310" s="7"/>
      <c r="FS310" s="7"/>
      <c r="FT310" s="7"/>
      <c r="FU310" s="7"/>
      <c r="FV310" s="7"/>
      <c r="FW310" s="7"/>
      <c r="FX310" s="7"/>
      <c r="FY310" s="7"/>
      <c r="FZ310" s="7"/>
      <c r="GA310" s="7"/>
      <c r="GB310" s="7"/>
      <c r="GC310" s="7"/>
      <c r="GD310" s="7"/>
      <c r="GE310" s="7"/>
      <c r="GF310" s="7"/>
      <c r="GG310" s="7"/>
      <c r="GH310" s="7"/>
      <c r="GI310" s="7"/>
      <c r="GJ310" s="7"/>
      <c r="GK310" s="7"/>
      <c r="GL310" s="7"/>
      <c r="GM310" s="7"/>
      <c r="GN310" s="7"/>
      <c r="GO310" s="7"/>
      <c r="GP310" s="7"/>
      <c r="GQ310" s="7"/>
      <c r="GR310" s="7"/>
      <c r="GS310" s="7"/>
      <c r="GT310" s="7"/>
      <c r="GU310" s="7"/>
      <c r="GV310" s="7"/>
      <c r="GW310" s="7"/>
      <c r="GX310" s="7"/>
      <c r="GY310" s="7"/>
      <c r="GZ310" s="7"/>
      <c r="HA310" s="7"/>
      <c r="HB310" s="7"/>
      <c r="HC310" s="7"/>
      <c r="HD310" s="7"/>
      <c r="HE310" s="7"/>
      <c r="HF310" s="7"/>
      <c r="HG310" s="7"/>
      <c r="HH310" s="7"/>
      <c r="HI310" s="7"/>
      <c r="HJ310" s="7"/>
      <c r="HK310" s="7"/>
      <c r="HL310" s="7"/>
      <c r="HM310" s="7"/>
      <c r="HN310" s="7"/>
      <c r="HO310" s="7"/>
      <c r="HP310" s="7"/>
      <c r="HQ310" s="7"/>
      <c r="HR310" s="7"/>
      <c r="HS310" s="7"/>
      <c r="HT310" s="7"/>
      <c r="HU310" s="7"/>
      <c r="HV310" s="7"/>
      <c r="HW310" s="7"/>
      <c r="HX310" s="7"/>
      <c r="HY310" s="7"/>
      <c r="HZ310" s="7"/>
      <c r="IA310" s="7"/>
      <c r="IB310" s="7"/>
      <c r="IC310" s="7"/>
      <c r="ID310" s="7"/>
      <c r="IE310" s="7"/>
      <c r="IF310" s="7"/>
      <c r="IG310" s="7"/>
      <c r="IH310" s="7"/>
      <c r="II310" s="7"/>
      <c r="IJ310" s="7"/>
      <c r="IK310" s="7"/>
      <c r="IL310" s="7"/>
      <c r="IM310" s="7"/>
      <c r="IN310" s="7"/>
      <c r="IO310" s="7"/>
    </row>
    <row r="311" spans="1:249">
      <c r="A311" s="23" t="s">
        <v>217</v>
      </c>
      <c r="B311" s="24">
        <f t="shared" si="58"/>
        <v>240700</v>
      </c>
      <c r="C311" s="24">
        <f t="shared" si="58"/>
        <v>240700</v>
      </c>
      <c r="D311" s="24">
        <f t="shared" si="58"/>
        <v>0</v>
      </c>
      <c r="E311" s="24">
        <f>SUM(E312:E314)</f>
        <v>0</v>
      </c>
      <c r="F311" s="24">
        <f>SUM(F312:F314)</f>
        <v>0</v>
      </c>
      <c r="G311" s="24">
        <f t="shared" si="59"/>
        <v>0</v>
      </c>
      <c r="H311" s="24">
        <f>SUM(H312:H314)</f>
        <v>0</v>
      </c>
      <c r="I311" s="24">
        <f>SUM(I312:I314)</f>
        <v>0</v>
      </c>
      <c r="J311" s="24">
        <f t="shared" si="60"/>
        <v>0</v>
      </c>
      <c r="K311" s="24">
        <f>SUM(K312:K314)</f>
        <v>50096</v>
      </c>
      <c r="L311" s="24">
        <f>SUM(L312:L314)</f>
        <v>50096</v>
      </c>
      <c r="M311" s="24">
        <f t="shared" si="61"/>
        <v>0</v>
      </c>
      <c r="N311" s="24">
        <f>SUM(N312:N314)</f>
        <v>0</v>
      </c>
      <c r="O311" s="24">
        <f>SUM(O312:O314)</f>
        <v>0</v>
      </c>
      <c r="P311" s="24">
        <f t="shared" si="62"/>
        <v>0</v>
      </c>
      <c r="Q311" s="24">
        <f>SUM(Q312:Q314)</f>
        <v>0</v>
      </c>
      <c r="R311" s="24">
        <f>SUM(R312:R314)</f>
        <v>0</v>
      </c>
      <c r="S311" s="24">
        <f t="shared" si="63"/>
        <v>0</v>
      </c>
      <c r="T311" s="24">
        <f>SUM(T312:T314)</f>
        <v>190604</v>
      </c>
      <c r="U311" s="24">
        <f>SUM(U312:U314)</f>
        <v>190604</v>
      </c>
      <c r="V311" s="24">
        <f t="shared" si="64"/>
        <v>0</v>
      </c>
      <c r="W311" s="24">
        <f>SUM(W312:W314)</f>
        <v>0</v>
      </c>
      <c r="X311" s="24">
        <f>SUM(X312:X314)</f>
        <v>0</v>
      </c>
      <c r="Y311" s="24">
        <f t="shared" si="65"/>
        <v>0</v>
      </c>
      <c r="Z311" s="24">
        <f>SUM(Z312:Z314)</f>
        <v>0</v>
      </c>
      <c r="AA311" s="24">
        <f>SUM(AA312:AA314)</f>
        <v>0</v>
      </c>
      <c r="AB311" s="24">
        <f t="shared" si="66"/>
        <v>0</v>
      </c>
      <c r="AC311" s="22"/>
      <c r="AD311" s="22"/>
      <c r="AE311" s="22"/>
      <c r="AF311" s="22"/>
      <c r="AG311" s="22"/>
      <c r="AH311" s="22"/>
      <c r="AI311" s="22"/>
      <c r="AJ311" s="22"/>
      <c r="AK311" s="22"/>
      <c r="AL311" s="22"/>
      <c r="AM311" s="22"/>
      <c r="AN311" s="22"/>
      <c r="AO311" s="22"/>
      <c r="AP311" s="22"/>
      <c r="AQ311" s="22"/>
      <c r="AR311" s="22"/>
      <c r="AS311" s="22"/>
      <c r="AT311" s="22"/>
      <c r="AU311" s="22"/>
      <c r="AV311" s="22"/>
      <c r="AW311" s="22"/>
      <c r="AX311" s="22"/>
      <c r="AY311" s="22"/>
      <c r="AZ311" s="22"/>
      <c r="BA311" s="22"/>
      <c r="BB311" s="22"/>
      <c r="BC311" s="22"/>
      <c r="BD311" s="22"/>
      <c r="BE311" s="22"/>
      <c r="BF311" s="22"/>
      <c r="BG311" s="22"/>
      <c r="BH311" s="22"/>
      <c r="BI311" s="22"/>
      <c r="BJ311" s="22"/>
      <c r="BK311" s="22"/>
      <c r="BL311" s="22"/>
      <c r="BM311" s="22"/>
      <c r="BN311" s="22"/>
      <c r="BO311" s="22"/>
      <c r="BP311" s="22"/>
      <c r="BQ311" s="22"/>
      <c r="BR311" s="22"/>
      <c r="BS311" s="22"/>
      <c r="BT311" s="22"/>
      <c r="BU311" s="22"/>
      <c r="BV311" s="22"/>
      <c r="BW311" s="22"/>
      <c r="BX311" s="22"/>
      <c r="BY311" s="22"/>
      <c r="BZ311" s="22"/>
      <c r="CA311" s="22"/>
      <c r="CB311" s="22"/>
      <c r="CC311" s="22"/>
      <c r="CD311" s="22"/>
      <c r="CE311" s="22"/>
      <c r="CF311" s="22"/>
      <c r="CG311" s="22"/>
      <c r="CH311" s="22"/>
      <c r="CI311" s="22"/>
      <c r="CJ311" s="22"/>
      <c r="CK311" s="22"/>
      <c r="CL311" s="22"/>
      <c r="CM311" s="22"/>
      <c r="CN311" s="22"/>
      <c r="CO311" s="22"/>
      <c r="CP311" s="22"/>
      <c r="CQ311" s="22"/>
      <c r="CR311" s="22"/>
      <c r="CS311" s="22"/>
      <c r="CT311" s="22"/>
      <c r="CU311" s="22"/>
      <c r="CV311" s="22"/>
      <c r="CW311" s="22"/>
      <c r="CX311" s="22"/>
      <c r="CY311" s="22"/>
      <c r="CZ311" s="22"/>
      <c r="DA311" s="22"/>
      <c r="DB311" s="22"/>
      <c r="DC311" s="22"/>
      <c r="DD311" s="22"/>
      <c r="DE311" s="22"/>
      <c r="DF311" s="22"/>
      <c r="DG311" s="22"/>
      <c r="DH311" s="22"/>
      <c r="DI311" s="22"/>
      <c r="DJ311" s="22"/>
      <c r="DK311" s="22"/>
      <c r="DL311" s="22"/>
      <c r="DM311" s="22"/>
      <c r="DN311" s="22"/>
      <c r="DO311" s="22"/>
      <c r="DP311" s="22"/>
      <c r="DQ311" s="22"/>
      <c r="DR311" s="22"/>
      <c r="DS311" s="22"/>
      <c r="DT311" s="22"/>
      <c r="DU311" s="22"/>
      <c r="DV311" s="22"/>
      <c r="DW311" s="22"/>
      <c r="DX311" s="22"/>
      <c r="DY311" s="22"/>
      <c r="DZ311" s="22"/>
      <c r="EA311" s="22"/>
      <c r="EB311" s="22"/>
      <c r="EC311" s="22"/>
      <c r="ED311" s="22"/>
      <c r="EE311" s="22"/>
      <c r="EF311" s="22"/>
      <c r="EG311" s="22"/>
      <c r="EH311" s="22"/>
      <c r="EI311" s="22"/>
      <c r="EJ311" s="22"/>
      <c r="EK311" s="22"/>
      <c r="EL311" s="22"/>
      <c r="EM311" s="22"/>
      <c r="EN311" s="22"/>
      <c r="EO311" s="22"/>
      <c r="EP311" s="22"/>
      <c r="EQ311" s="22"/>
      <c r="ER311" s="22"/>
      <c r="ES311" s="22"/>
      <c r="ET311" s="22"/>
      <c r="EU311" s="22"/>
      <c r="EV311" s="22"/>
      <c r="EW311" s="22"/>
      <c r="EX311" s="22"/>
      <c r="EY311" s="22"/>
      <c r="EZ311" s="22"/>
      <c r="FA311" s="22"/>
      <c r="FB311" s="22"/>
      <c r="FC311" s="22"/>
      <c r="FD311" s="22"/>
      <c r="FE311" s="22"/>
      <c r="FF311" s="22"/>
      <c r="FG311" s="22"/>
      <c r="FH311" s="22"/>
      <c r="FI311" s="22"/>
      <c r="FJ311" s="22"/>
      <c r="FK311" s="22"/>
      <c r="FL311" s="22"/>
      <c r="FM311" s="22"/>
      <c r="FN311" s="22"/>
      <c r="FO311" s="22"/>
      <c r="FP311" s="22"/>
      <c r="FQ311" s="22"/>
      <c r="FR311" s="22"/>
      <c r="FS311" s="22"/>
      <c r="FT311" s="22"/>
      <c r="FU311" s="22"/>
      <c r="FV311" s="22"/>
      <c r="FW311" s="22"/>
      <c r="FX311" s="22"/>
      <c r="FY311" s="22"/>
      <c r="FZ311" s="22"/>
      <c r="GA311" s="7"/>
      <c r="GB311" s="7"/>
      <c r="GC311" s="7"/>
      <c r="GD311" s="7"/>
      <c r="GE311" s="7"/>
      <c r="GF311" s="7"/>
      <c r="GG311" s="7"/>
      <c r="GH311" s="7"/>
      <c r="GI311" s="7"/>
      <c r="GJ311" s="7"/>
      <c r="GK311" s="7"/>
      <c r="GL311" s="7"/>
      <c r="GM311" s="7"/>
      <c r="GN311" s="7"/>
      <c r="GO311" s="7"/>
      <c r="GP311" s="7"/>
      <c r="GQ311" s="7"/>
      <c r="GR311" s="7"/>
      <c r="GS311" s="7"/>
      <c r="GT311" s="7"/>
      <c r="GU311" s="7"/>
      <c r="GV311" s="7"/>
      <c r="GW311" s="7"/>
      <c r="GX311" s="7"/>
      <c r="GY311" s="7"/>
      <c r="GZ311" s="7"/>
      <c r="HA311" s="7"/>
      <c r="HB311" s="7"/>
      <c r="HC311" s="7"/>
      <c r="HD311" s="7"/>
      <c r="HE311" s="7"/>
      <c r="HF311" s="7"/>
      <c r="HG311" s="7"/>
      <c r="HH311" s="7"/>
      <c r="HI311" s="7"/>
      <c r="HJ311" s="7"/>
      <c r="HK311" s="7"/>
      <c r="HL311" s="7"/>
      <c r="HM311" s="7"/>
      <c r="HN311" s="7"/>
      <c r="HO311" s="7"/>
      <c r="HP311" s="7"/>
      <c r="HQ311" s="7"/>
      <c r="HR311" s="7"/>
      <c r="HS311" s="7"/>
      <c r="HT311" s="7"/>
      <c r="HU311" s="7"/>
      <c r="HV311" s="7"/>
      <c r="HW311" s="7"/>
      <c r="HX311" s="7"/>
      <c r="HY311" s="7"/>
      <c r="HZ311" s="7"/>
      <c r="IA311" s="7"/>
      <c r="IB311" s="7"/>
      <c r="IC311" s="7"/>
      <c r="ID311" s="7"/>
      <c r="IE311" s="7"/>
      <c r="IF311" s="7"/>
      <c r="IG311" s="7"/>
      <c r="IH311" s="7"/>
      <c r="II311" s="7"/>
      <c r="IJ311" s="7"/>
      <c r="IK311" s="7"/>
      <c r="IL311" s="7"/>
      <c r="IM311" s="7"/>
      <c r="IN311" s="7"/>
      <c r="IO311" s="7"/>
    </row>
    <row r="312" spans="1:249" ht="47.25">
      <c r="A312" s="31" t="s">
        <v>281</v>
      </c>
      <c r="B312" s="30">
        <f t="shared" si="58"/>
        <v>22294</v>
      </c>
      <c r="C312" s="30">
        <f t="shared" si="58"/>
        <v>22294</v>
      </c>
      <c r="D312" s="30">
        <f t="shared" si="58"/>
        <v>0</v>
      </c>
      <c r="E312" s="30">
        <v>0</v>
      </c>
      <c r="F312" s="30">
        <v>0</v>
      </c>
      <c r="G312" s="30">
        <f t="shared" si="59"/>
        <v>0</v>
      </c>
      <c r="H312" s="30">
        <v>0</v>
      </c>
      <c r="I312" s="30">
        <v>0</v>
      </c>
      <c r="J312" s="30">
        <f t="shared" si="60"/>
        <v>0</v>
      </c>
      <c r="K312" s="30">
        <v>22294</v>
      </c>
      <c r="L312" s="30">
        <v>22294</v>
      </c>
      <c r="M312" s="30">
        <f t="shared" si="61"/>
        <v>0</v>
      </c>
      <c r="N312" s="30">
        <v>0</v>
      </c>
      <c r="O312" s="30">
        <v>0</v>
      </c>
      <c r="P312" s="30">
        <f t="shared" si="62"/>
        <v>0</v>
      </c>
      <c r="Q312" s="30">
        <v>0</v>
      </c>
      <c r="R312" s="30">
        <v>0</v>
      </c>
      <c r="S312" s="30">
        <f t="shared" si="63"/>
        <v>0</v>
      </c>
      <c r="T312" s="30">
        <v>0</v>
      </c>
      <c r="U312" s="30">
        <v>0</v>
      </c>
      <c r="V312" s="30">
        <f t="shared" si="64"/>
        <v>0</v>
      </c>
      <c r="W312" s="30">
        <v>0</v>
      </c>
      <c r="X312" s="30">
        <v>0</v>
      </c>
      <c r="Y312" s="30">
        <f t="shared" si="65"/>
        <v>0</v>
      </c>
      <c r="Z312" s="30">
        <f>21000-21000</f>
        <v>0</v>
      </c>
      <c r="AA312" s="30">
        <f>21000-21000</f>
        <v>0</v>
      </c>
      <c r="AB312" s="30">
        <f t="shared" si="66"/>
        <v>0</v>
      </c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  <c r="CQ312" s="7"/>
      <c r="CR312" s="7"/>
      <c r="CS312" s="7"/>
      <c r="CT312" s="7"/>
      <c r="CU312" s="7"/>
      <c r="CV312" s="7"/>
      <c r="CW312" s="7"/>
      <c r="CX312" s="7"/>
      <c r="CY312" s="7"/>
      <c r="CZ312" s="7"/>
      <c r="DA312" s="7"/>
      <c r="DB312" s="7"/>
      <c r="DC312" s="7"/>
      <c r="DD312" s="7"/>
      <c r="DE312" s="7"/>
      <c r="DF312" s="7"/>
      <c r="DG312" s="7"/>
      <c r="DH312" s="7"/>
      <c r="DI312" s="7"/>
      <c r="DJ312" s="7"/>
      <c r="DK312" s="7"/>
      <c r="DL312" s="7"/>
      <c r="DM312" s="7"/>
      <c r="DN312" s="7"/>
      <c r="DO312" s="7"/>
      <c r="DP312" s="7"/>
      <c r="DQ312" s="7"/>
      <c r="DR312" s="7"/>
      <c r="DS312" s="7"/>
      <c r="DT312" s="7"/>
      <c r="DU312" s="7"/>
      <c r="DV312" s="7"/>
      <c r="DW312" s="7"/>
      <c r="DX312" s="7"/>
      <c r="DY312" s="7"/>
      <c r="DZ312" s="7"/>
      <c r="EA312" s="7"/>
      <c r="EB312" s="7"/>
      <c r="EC312" s="7"/>
      <c r="ED312" s="7"/>
      <c r="EE312" s="7"/>
      <c r="EF312" s="7"/>
      <c r="EG312" s="7"/>
      <c r="EH312" s="7"/>
      <c r="EI312" s="7"/>
      <c r="EJ312" s="7"/>
      <c r="EK312" s="7"/>
      <c r="EL312" s="7"/>
      <c r="EM312" s="7"/>
      <c r="EN312" s="7"/>
      <c r="EO312" s="7"/>
      <c r="EP312" s="7"/>
      <c r="EQ312" s="7"/>
      <c r="ER312" s="7"/>
      <c r="ES312" s="7"/>
      <c r="ET312" s="7"/>
      <c r="EU312" s="7"/>
      <c r="EV312" s="7"/>
      <c r="EW312" s="7"/>
      <c r="EX312" s="7"/>
      <c r="EY312" s="7"/>
      <c r="EZ312" s="7"/>
      <c r="FA312" s="7"/>
      <c r="FB312" s="7"/>
      <c r="FC312" s="7"/>
      <c r="FD312" s="7"/>
      <c r="FE312" s="7"/>
      <c r="FF312" s="7"/>
      <c r="FG312" s="7"/>
      <c r="FH312" s="7"/>
      <c r="FI312" s="7"/>
      <c r="FJ312" s="7"/>
      <c r="FK312" s="7"/>
      <c r="FL312" s="7"/>
      <c r="FM312" s="7"/>
      <c r="FN312" s="7"/>
      <c r="FO312" s="7"/>
      <c r="FP312" s="7"/>
      <c r="FQ312" s="7"/>
      <c r="FR312" s="7"/>
      <c r="FS312" s="7"/>
      <c r="FT312" s="7"/>
      <c r="FU312" s="7"/>
      <c r="FV312" s="7"/>
      <c r="FW312" s="7"/>
      <c r="FX312" s="7"/>
      <c r="FY312" s="7"/>
      <c r="FZ312" s="7"/>
      <c r="GA312" s="7"/>
      <c r="GB312" s="7"/>
      <c r="GC312" s="7"/>
      <c r="GD312" s="7"/>
      <c r="GE312" s="7"/>
      <c r="GF312" s="7"/>
      <c r="GG312" s="7"/>
      <c r="GH312" s="7"/>
      <c r="GI312" s="7"/>
      <c r="GJ312" s="7"/>
      <c r="GK312" s="7"/>
      <c r="GL312" s="7"/>
      <c r="GM312" s="7"/>
      <c r="GN312" s="7"/>
      <c r="GO312" s="7"/>
      <c r="GP312" s="7"/>
      <c r="GQ312" s="7"/>
      <c r="GR312" s="7"/>
      <c r="GS312" s="7"/>
      <c r="GT312" s="7"/>
      <c r="GU312" s="7"/>
      <c r="GV312" s="7"/>
      <c r="GW312" s="7"/>
      <c r="GX312" s="7"/>
      <c r="GY312" s="7"/>
      <c r="GZ312" s="7"/>
      <c r="HA312" s="7"/>
      <c r="HB312" s="7"/>
      <c r="HC312" s="7"/>
      <c r="HD312" s="7"/>
      <c r="HE312" s="7"/>
      <c r="HF312" s="7"/>
      <c r="HG312" s="7"/>
      <c r="HH312" s="7"/>
      <c r="HI312" s="7"/>
      <c r="HJ312" s="7"/>
      <c r="HK312" s="7"/>
      <c r="HL312" s="7"/>
      <c r="HM312" s="7"/>
      <c r="HN312" s="7"/>
      <c r="HO312" s="7"/>
      <c r="HP312" s="7"/>
      <c r="HQ312" s="7"/>
      <c r="HR312" s="7"/>
      <c r="HS312" s="7"/>
      <c r="HT312" s="7"/>
      <c r="HU312" s="7"/>
      <c r="HV312" s="7"/>
      <c r="HW312" s="7"/>
      <c r="HX312" s="7"/>
      <c r="HY312" s="7"/>
      <c r="HZ312" s="7"/>
      <c r="IA312" s="7"/>
      <c r="IB312" s="7"/>
      <c r="IC312" s="7"/>
      <c r="ID312" s="7"/>
      <c r="IE312" s="7"/>
      <c r="IF312" s="7"/>
      <c r="IG312" s="7"/>
      <c r="IH312" s="7"/>
      <c r="II312" s="7"/>
      <c r="IJ312" s="7"/>
      <c r="IK312" s="7"/>
      <c r="IL312" s="7"/>
      <c r="IM312" s="7"/>
      <c r="IN312" s="7"/>
      <c r="IO312" s="7"/>
    </row>
    <row r="313" spans="1:249" ht="31.5">
      <c r="A313" s="31" t="s">
        <v>282</v>
      </c>
      <c r="B313" s="30">
        <f t="shared" si="58"/>
        <v>27802</v>
      </c>
      <c r="C313" s="30">
        <f t="shared" si="58"/>
        <v>27802</v>
      </c>
      <c r="D313" s="30">
        <f t="shared" si="58"/>
        <v>0</v>
      </c>
      <c r="E313" s="30">
        <v>0</v>
      </c>
      <c r="F313" s="30">
        <v>0</v>
      </c>
      <c r="G313" s="30">
        <f t="shared" si="59"/>
        <v>0</v>
      </c>
      <c r="H313" s="30">
        <v>0</v>
      </c>
      <c r="I313" s="30">
        <v>0</v>
      </c>
      <c r="J313" s="30">
        <f t="shared" si="60"/>
        <v>0</v>
      </c>
      <c r="K313" s="30">
        <v>27802</v>
      </c>
      <c r="L313" s="30">
        <v>27802</v>
      </c>
      <c r="M313" s="30">
        <f t="shared" si="61"/>
        <v>0</v>
      </c>
      <c r="N313" s="30">
        <v>0</v>
      </c>
      <c r="O313" s="30">
        <v>0</v>
      </c>
      <c r="P313" s="30">
        <f t="shared" si="62"/>
        <v>0</v>
      </c>
      <c r="Q313" s="30">
        <v>0</v>
      </c>
      <c r="R313" s="30">
        <v>0</v>
      </c>
      <c r="S313" s="30">
        <f t="shared" si="63"/>
        <v>0</v>
      </c>
      <c r="T313" s="30">
        <v>0</v>
      </c>
      <c r="U313" s="30">
        <v>0</v>
      </c>
      <c r="V313" s="30">
        <f t="shared" si="64"/>
        <v>0</v>
      </c>
      <c r="W313" s="30">
        <v>0</v>
      </c>
      <c r="X313" s="30">
        <v>0</v>
      </c>
      <c r="Y313" s="30">
        <f t="shared" si="65"/>
        <v>0</v>
      </c>
      <c r="Z313" s="30">
        <f>21000-21000</f>
        <v>0</v>
      </c>
      <c r="AA313" s="30">
        <f>21000-21000</f>
        <v>0</v>
      </c>
      <c r="AB313" s="30">
        <f t="shared" si="66"/>
        <v>0</v>
      </c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  <c r="BZ313" s="7"/>
      <c r="CA313" s="7"/>
      <c r="CB313" s="7"/>
      <c r="CC313" s="7"/>
      <c r="CD313" s="7"/>
      <c r="CE313" s="7"/>
      <c r="CF313" s="7"/>
      <c r="CG313" s="7"/>
      <c r="CH313" s="7"/>
      <c r="CI313" s="7"/>
      <c r="CJ313" s="7"/>
      <c r="CK313" s="7"/>
      <c r="CL313" s="7"/>
      <c r="CM313" s="7"/>
      <c r="CN313" s="7"/>
      <c r="CO313" s="7"/>
      <c r="CP313" s="7"/>
      <c r="CQ313" s="7"/>
      <c r="CR313" s="7"/>
      <c r="CS313" s="7"/>
      <c r="CT313" s="7"/>
      <c r="CU313" s="7"/>
      <c r="CV313" s="7"/>
      <c r="CW313" s="7"/>
      <c r="CX313" s="7"/>
      <c r="CY313" s="7"/>
      <c r="CZ313" s="7"/>
      <c r="DA313" s="7"/>
      <c r="DB313" s="7"/>
      <c r="DC313" s="7"/>
      <c r="DD313" s="7"/>
      <c r="DE313" s="7"/>
      <c r="DF313" s="7"/>
      <c r="DG313" s="7"/>
      <c r="DH313" s="7"/>
      <c r="DI313" s="7"/>
      <c r="DJ313" s="7"/>
      <c r="DK313" s="7"/>
      <c r="DL313" s="7"/>
      <c r="DM313" s="7"/>
      <c r="DN313" s="7"/>
      <c r="DO313" s="7"/>
      <c r="DP313" s="7"/>
      <c r="DQ313" s="7"/>
      <c r="DR313" s="7"/>
      <c r="DS313" s="7"/>
      <c r="DT313" s="7"/>
      <c r="DU313" s="7"/>
      <c r="DV313" s="7"/>
      <c r="DW313" s="7"/>
      <c r="DX313" s="7"/>
      <c r="DY313" s="7"/>
      <c r="DZ313" s="7"/>
      <c r="EA313" s="7"/>
      <c r="EB313" s="7"/>
      <c r="EC313" s="7"/>
      <c r="ED313" s="7"/>
      <c r="EE313" s="7"/>
      <c r="EF313" s="7"/>
      <c r="EG313" s="7"/>
      <c r="EH313" s="7"/>
      <c r="EI313" s="7"/>
      <c r="EJ313" s="7"/>
      <c r="EK313" s="7"/>
      <c r="EL313" s="7"/>
      <c r="EM313" s="7"/>
      <c r="EN313" s="7"/>
      <c r="EO313" s="7"/>
      <c r="EP313" s="7"/>
      <c r="EQ313" s="7"/>
      <c r="ER313" s="7"/>
      <c r="ES313" s="7"/>
      <c r="ET313" s="7"/>
      <c r="EU313" s="7"/>
      <c r="EV313" s="7"/>
      <c r="EW313" s="7"/>
      <c r="EX313" s="7"/>
      <c r="EY313" s="7"/>
      <c r="EZ313" s="7"/>
      <c r="FA313" s="7"/>
      <c r="FB313" s="7"/>
      <c r="FC313" s="7"/>
      <c r="FD313" s="7"/>
      <c r="FE313" s="7"/>
      <c r="FF313" s="7"/>
      <c r="FG313" s="7"/>
      <c r="FH313" s="7"/>
      <c r="FI313" s="7"/>
      <c r="FJ313" s="7"/>
      <c r="FK313" s="7"/>
      <c r="FL313" s="7"/>
      <c r="FM313" s="7"/>
      <c r="FN313" s="7"/>
      <c r="FO313" s="7"/>
      <c r="FP313" s="7"/>
      <c r="FQ313" s="7"/>
      <c r="FR313" s="7"/>
      <c r="FS313" s="7"/>
      <c r="FT313" s="7"/>
      <c r="FU313" s="7"/>
      <c r="FV313" s="7"/>
      <c r="FW313" s="7"/>
      <c r="FX313" s="7"/>
      <c r="FY313" s="7"/>
      <c r="FZ313" s="7"/>
      <c r="GA313" s="7"/>
      <c r="GB313" s="7"/>
      <c r="GC313" s="7"/>
      <c r="GD313" s="7"/>
      <c r="GE313" s="7"/>
      <c r="GF313" s="7"/>
      <c r="GG313" s="7"/>
      <c r="GH313" s="7"/>
      <c r="GI313" s="7"/>
      <c r="GJ313" s="7"/>
      <c r="GK313" s="7"/>
      <c r="GL313" s="7"/>
      <c r="GM313" s="7"/>
      <c r="GN313" s="7"/>
      <c r="GO313" s="7"/>
      <c r="GP313" s="7"/>
      <c r="GQ313" s="7"/>
      <c r="GR313" s="7"/>
      <c r="GS313" s="7"/>
      <c r="GT313" s="7"/>
      <c r="GU313" s="7"/>
      <c r="GV313" s="7"/>
      <c r="GW313" s="7"/>
      <c r="GX313" s="7"/>
      <c r="GY313" s="7"/>
      <c r="GZ313" s="7"/>
      <c r="HA313" s="7"/>
      <c r="HB313" s="7"/>
      <c r="HC313" s="7"/>
      <c r="HD313" s="7"/>
      <c r="HE313" s="7"/>
      <c r="HF313" s="7"/>
      <c r="HG313" s="7"/>
      <c r="HH313" s="7"/>
      <c r="HI313" s="7"/>
      <c r="HJ313" s="7"/>
      <c r="HK313" s="7"/>
      <c r="HL313" s="7"/>
      <c r="HM313" s="7"/>
      <c r="HN313" s="7"/>
      <c r="HO313" s="7"/>
      <c r="HP313" s="7"/>
      <c r="HQ313" s="7"/>
      <c r="HR313" s="7"/>
      <c r="HS313" s="7"/>
      <c r="HT313" s="7"/>
      <c r="HU313" s="7"/>
      <c r="HV313" s="7"/>
      <c r="HW313" s="7"/>
      <c r="HX313" s="7"/>
      <c r="HY313" s="7"/>
      <c r="HZ313" s="7"/>
      <c r="IA313" s="7"/>
      <c r="IB313" s="7"/>
      <c r="IC313" s="7"/>
      <c r="ID313" s="7"/>
      <c r="IE313" s="7"/>
      <c r="IF313" s="7"/>
      <c r="IG313" s="7"/>
      <c r="IH313" s="7"/>
      <c r="II313" s="7"/>
      <c r="IJ313" s="7"/>
      <c r="IK313" s="7"/>
      <c r="IL313" s="7"/>
      <c r="IM313" s="7"/>
      <c r="IN313" s="7"/>
      <c r="IO313" s="7"/>
    </row>
    <row r="314" spans="1:249" ht="47.25">
      <c r="A314" s="31" t="s">
        <v>283</v>
      </c>
      <c r="B314" s="30">
        <f t="shared" si="58"/>
        <v>190604</v>
      </c>
      <c r="C314" s="30">
        <f t="shared" si="58"/>
        <v>190604</v>
      </c>
      <c r="D314" s="30">
        <f t="shared" si="58"/>
        <v>0</v>
      </c>
      <c r="E314" s="30"/>
      <c r="F314" s="30"/>
      <c r="G314" s="30">
        <f t="shared" si="59"/>
        <v>0</v>
      </c>
      <c r="H314" s="30">
        <v>0</v>
      </c>
      <c r="I314" s="30">
        <v>0</v>
      </c>
      <c r="J314" s="30">
        <f t="shared" si="60"/>
        <v>0</v>
      </c>
      <c r="K314" s="30">
        <v>0</v>
      </c>
      <c r="L314" s="30">
        <v>0</v>
      </c>
      <c r="M314" s="30">
        <f t="shared" si="61"/>
        <v>0</v>
      </c>
      <c r="N314" s="30">
        <v>0</v>
      </c>
      <c r="O314" s="30">
        <v>0</v>
      </c>
      <c r="P314" s="30">
        <f t="shared" si="62"/>
        <v>0</v>
      </c>
      <c r="Q314" s="30">
        <v>0</v>
      </c>
      <c r="R314" s="30">
        <v>0</v>
      </c>
      <c r="S314" s="30">
        <f t="shared" si="63"/>
        <v>0</v>
      </c>
      <c r="T314" s="30">
        <v>190604</v>
      </c>
      <c r="U314" s="30">
        <v>190604</v>
      </c>
      <c r="V314" s="30">
        <f t="shared" si="64"/>
        <v>0</v>
      </c>
      <c r="W314" s="30">
        <v>0</v>
      </c>
      <c r="X314" s="30">
        <v>0</v>
      </c>
      <c r="Y314" s="30">
        <f t="shared" si="65"/>
        <v>0</v>
      </c>
      <c r="Z314" s="30">
        <v>0</v>
      </c>
      <c r="AA314" s="30">
        <v>0</v>
      </c>
      <c r="AB314" s="30">
        <f t="shared" si="66"/>
        <v>0</v>
      </c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7"/>
      <c r="CG314" s="7"/>
      <c r="CH314" s="7"/>
      <c r="CI314" s="7"/>
      <c r="CJ314" s="7"/>
      <c r="CK314" s="7"/>
      <c r="CL314" s="7"/>
      <c r="CM314" s="7"/>
      <c r="CN314" s="7"/>
      <c r="CO314" s="7"/>
      <c r="CP314" s="7"/>
      <c r="CQ314" s="7"/>
      <c r="CR314" s="7"/>
      <c r="CS314" s="7"/>
      <c r="CT314" s="7"/>
      <c r="CU314" s="7"/>
      <c r="CV314" s="7"/>
      <c r="CW314" s="7"/>
      <c r="CX314" s="7"/>
      <c r="CY314" s="7"/>
      <c r="CZ314" s="7"/>
      <c r="DA314" s="7"/>
      <c r="DB314" s="7"/>
      <c r="DC314" s="7"/>
      <c r="DD314" s="7"/>
      <c r="DE314" s="7"/>
      <c r="DF314" s="7"/>
      <c r="DG314" s="7"/>
      <c r="DH314" s="7"/>
      <c r="DI314" s="7"/>
      <c r="DJ314" s="7"/>
      <c r="DK314" s="7"/>
      <c r="DL314" s="7"/>
      <c r="DM314" s="7"/>
      <c r="DN314" s="7"/>
      <c r="DO314" s="7"/>
      <c r="DP314" s="7"/>
      <c r="DQ314" s="7"/>
      <c r="DR314" s="7"/>
      <c r="DS314" s="7"/>
      <c r="DT314" s="7"/>
      <c r="DU314" s="7"/>
      <c r="DV314" s="7"/>
      <c r="DW314" s="7"/>
      <c r="DX314" s="7"/>
      <c r="DY314" s="7"/>
      <c r="DZ314" s="7"/>
      <c r="EA314" s="7"/>
      <c r="EB314" s="7"/>
      <c r="EC314" s="7"/>
      <c r="ED314" s="7"/>
      <c r="EE314" s="7"/>
      <c r="EF314" s="7"/>
      <c r="EG314" s="7"/>
      <c r="EH314" s="7"/>
      <c r="EI314" s="7"/>
      <c r="EJ314" s="7"/>
      <c r="EK314" s="7"/>
      <c r="EL314" s="7"/>
      <c r="EM314" s="7"/>
      <c r="EN314" s="7"/>
      <c r="EO314" s="7"/>
      <c r="EP314" s="7"/>
      <c r="EQ314" s="7"/>
      <c r="ER314" s="7"/>
      <c r="ES314" s="7"/>
      <c r="ET314" s="7"/>
      <c r="EU314" s="7"/>
      <c r="EV314" s="7"/>
      <c r="EW314" s="7"/>
      <c r="EX314" s="7"/>
      <c r="EY314" s="7"/>
      <c r="EZ314" s="7"/>
      <c r="FA314" s="7"/>
      <c r="FB314" s="7"/>
      <c r="FC314" s="7"/>
      <c r="FD314" s="7"/>
      <c r="FE314" s="7"/>
      <c r="FF314" s="7"/>
      <c r="FG314" s="22"/>
      <c r="FH314" s="22"/>
      <c r="FI314" s="22"/>
      <c r="FJ314" s="22"/>
      <c r="FK314" s="22"/>
      <c r="FL314" s="22"/>
      <c r="FM314" s="22"/>
      <c r="FN314" s="22"/>
      <c r="FO314" s="22"/>
      <c r="FP314" s="22"/>
      <c r="FQ314" s="22"/>
      <c r="FR314" s="22"/>
      <c r="FS314" s="22"/>
      <c r="FT314" s="22"/>
      <c r="FU314" s="22"/>
      <c r="FV314" s="22"/>
      <c r="FW314" s="22"/>
      <c r="FX314" s="22"/>
      <c r="FY314" s="22"/>
      <c r="FZ314" s="22"/>
      <c r="GA314" s="7"/>
      <c r="GB314" s="7"/>
      <c r="GC314" s="7"/>
      <c r="GD314" s="7"/>
      <c r="GE314" s="7"/>
      <c r="GF314" s="7"/>
      <c r="GG314" s="7"/>
      <c r="GH314" s="7"/>
      <c r="GI314" s="7"/>
      <c r="GJ314" s="7"/>
      <c r="GK314" s="7"/>
      <c r="GL314" s="7"/>
      <c r="GM314" s="7"/>
      <c r="GN314" s="7"/>
      <c r="GO314" s="7"/>
      <c r="GP314" s="7"/>
      <c r="GQ314" s="7"/>
      <c r="GR314" s="7"/>
      <c r="GS314" s="7"/>
      <c r="GT314" s="7"/>
      <c r="GU314" s="7"/>
      <c r="GV314" s="7"/>
      <c r="GW314" s="7"/>
      <c r="GX314" s="7"/>
      <c r="GY314" s="7"/>
      <c r="GZ314" s="7"/>
      <c r="HA314" s="7"/>
      <c r="HB314" s="7"/>
      <c r="HC314" s="7"/>
      <c r="HD314" s="7"/>
      <c r="HE314" s="7"/>
      <c r="HF314" s="7"/>
      <c r="HG314" s="7"/>
      <c r="HH314" s="7"/>
      <c r="HI314" s="7"/>
      <c r="HJ314" s="7"/>
      <c r="HK314" s="7"/>
      <c r="HL314" s="7"/>
      <c r="HM314" s="7"/>
      <c r="HN314" s="7"/>
      <c r="HO314" s="7"/>
      <c r="HP314" s="7"/>
      <c r="HQ314" s="7"/>
      <c r="HR314" s="7"/>
      <c r="HS314" s="7"/>
      <c r="HT314" s="7"/>
      <c r="HU314" s="7"/>
      <c r="HV314" s="7"/>
      <c r="HW314" s="7"/>
      <c r="HX314" s="7"/>
      <c r="HY314" s="7"/>
      <c r="HZ314" s="7"/>
      <c r="IA314" s="7"/>
      <c r="IB314" s="7"/>
      <c r="IC314" s="7"/>
      <c r="ID314" s="7"/>
      <c r="IE314" s="7"/>
      <c r="IF314" s="7"/>
      <c r="IG314" s="7"/>
      <c r="IH314" s="7"/>
      <c r="II314" s="7"/>
      <c r="IJ314" s="7"/>
      <c r="IK314" s="7"/>
      <c r="IL314" s="7"/>
      <c r="IM314" s="7"/>
      <c r="IN314" s="7"/>
      <c r="IO314" s="7"/>
    </row>
    <row r="315" spans="1:249" ht="25.5" customHeight="1">
      <c r="A315" s="23" t="s">
        <v>169</v>
      </c>
      <c r="B315" s="24">
        <f t="shared" si="58"/>
        <v>30000</v>
      </c>
      <c r="C315" s="24">
        <f t="shared" si="58"/>
        <v>30000</v>
      </c>
      <c r="D315" s="24">
        <f t="shared" si="58"/>
        <v>0</v>
      </c>
      <c r="E315" s="24">
        <f>SUM(E316:E316)</f>
        <v>0</v>
      </c>
      <c r="F315" s="24">
        <f>SUM(F316:F316)</f>
        <v>0</v>
      </c>
      <c r="G315" s="24">
        <f t="shared" si="59"/>
        <v>0</v>
      </c>
      <c r="H315" s="24">
        <f>SUM(H316:H316)</f>
        <v>0</v>
      </c>
      <c r="I315" s="24">
        <f>SUM(I316:I316)</f>
        <v>0</v>
      </c>
      <c r="J315" s="24">
        <f t="shared" si="60"/>
        <v>0</v>
      </c>
      <c r="K315" s="24">
        <f>SUM(K316:K316)</f>
        <v>30000</v>
      </c>
      <c r="L315" s="24">
        <f>SUM(L316:L316)</f>
        <v>30000</v>
      </c>
      <c r="M315" s="24">
        <f t="shared" si="61"/>
        <v>0</v>
      </c>
      <c r="N315" s="24">
        <f>SUM(N316:N316)</f>
        <v>0</v>
      </c>
      <c r="O315" s="24">
        <f>SUM(O316:O316)</f>
        <v>0</v>
      </c>
      <c r="P315" s="24">
        <f t="shared" si="62"/>
        <v>0</v>
      </c>
      <c r="Q315" s="24">
        <f>SUM(Q316:Q316)</f>
        <v>0</v>
      </c>
      <c r="R315" s="24">
        <f>SUM(R316:R316)</f>
        <v>0</v>
      </c>
      <c r="S315" s="24">
        <f t="shared" si="63"/>
        <v>0</v>
      </c>
      <c r="T315" s="24">
        <f>SUM(T316:T316)</f>
        <v>0</v>
      </c>
      <c r="U315" s="24">
        <f>SUM(U316:U316)</f>
        <v>0</v>
      </c>
      <c r="V315" s="24">
        <f t="shared" si="64"/>
        <v>0</v>
      </c>
      <c r="W315" s="24">
        <f>SUM(W316:W316)</f>
        <v>0</v>
      </c>
      <c r="X315" s="24">
        <f>SUM(X316:X316)</f>
        <v>0</v>
      </c>
      <c r="Y315" s="24">
        <f t="shared" si="65"/>
        <v>0</v>
      </c>
      <c r="Z315" s="24">
        <f>SUM(Z316:Z316)</f>
        <v>0</v>
      </c>
      <c r="AA315" s="24">
        <f>SUM(AA316:AA316)</f>
        <v>0</v>
      </c>
      <c r="AB315" s="24">
        <f t="shared" si="66"/>
        <v>0</v>
      </c>
      <c r="AC315" s="22"/>
      <c r="AD315" s="22"/>
      <c r="AE315" s="22"/>
      <c r="AF315" s="22"/>
      <c r="AG315" s="22"/>
      <c r="AH315" s="22"/>
      <c r="AI315" s="22"/>
      <c r="AJ315" s="22"/>
      <c r="AK315" s="22"/>
      <c r="AL315" s="22"/>
      <c r="AM315" s="22"/>
      <c r="AN315" s="22"/>
      <c r="AO315" s="22"/>
      <c r="AP315" s="22"/>
      <c r="AQ315" s="22"/>
      <c r="AR315" s="22"/>
      <c r="AS315" s="22"/>
      <c r="AT315" s="22"/>
      <c r="AU315" s="22"/>
      <c r="AV315" s="22"/>
      <c r="AW315" s="22"/>
      <c r="AX315" s="22"/>
      <c r="AY315" s="22"/>
      <c r="AZ315" s="22"/>
      <c r="BA315" s="22"/>
      <c r="BB315" s="22"/>
      <c r="BC315" s="22"/>
      <c r="BD315" s="22"/>
      <c r="BE315" s="22"/>
      <c r="BF315" s="22"/>
      <c r="BG315" s="22"/>
      <c r="BH315" s="22"/>
      <c r="BI315" s="22"/>
      <c r="BJ315" s="22"/>
      <c r="BK315" s="22"/>
      <c r="BL315" s="22"/>
      <c r="BM315" s="22"/>
      <c r="BN315" s="22"/>
      <c r="BO315" s="22"/>
      <c r="BP315" s="22"/>
      <c r="BQ315" s="22"/>
      <c r="BR315" s="22"/>
      <c r="BS315" s="22"/>
      <c r="BT315" s="22"/>
      <c r="BU315" s="22"/>
      <c r="BV315" s="22"/>
      <c r="BW315" s="22"/>
      <c r="BX315" s="22"/>
      <c r="BY315" s="22"/>
      <c r="BZ315" s="22"/>
      <c r="CA315" s="22"/>
      <c r="CB315" s="22"/>
      <c r="CC315" s="22"/>
      <c r="CD315" s="22"/>
      <c r="CE315" s="22"/>
      <c r="CF315" s="22"/>
      <c r="CG315" s="22"/>
      <c r="CH315" s="22"/>
      <c r="CI315" s="22"/>
      <c r="CJ315" s="22"/>
      <c r="CK315" s="22"/>
      <c r="CL315" s="22"/>
      <c r="CM315" s="22"/>
      <c r="CN315" s="22"/>
      <c r="CO315" s="22"/>
      <c r="CP315" s="22"/>
      <c r="CQ315" s="22"/>
      <c r="CR315" s="22"/>
      <c r="CS315" s="22"/>
      <c r="CT315" s="22"/>
      <c r="CU315" s="22"/>
      <c r="CV315" s="22"/>
      <c r="CW315" s="22"/>
      <c r="CX315" s="22"/>
      <c r="CY315" s="22"/>
      <c r="CZ315" s="22"/>
      <c r="DA315" s="22"/>
      <c r="DB315" s="22"/>
      <c r="DC315" s="22"/>
      <c r="DD315" s="22"/>
      <c r="DE315" s="22"/>
      <c r="DF315" s="22"/>
      <c r="DG315" s="22"/>
      <c r="DH315" s="22"/>
      <c r="DI315" s="22"/>
      <c r="DJ315" s="22"/>
      <c r="DK315" s="22"/>
      <c r="DL315" s="22"/>
      <c r="DM315" s="22"/>
      <c r="DN315" s="22"/>
      <c r="DO315" s="22"/>
      <c r="DP315" s="22"/>
      <c r="DQ315" s="22"/>
      <c r="DR315" s="22"/>
      <c r="DS315" s="22"/>
      <c r="DT315" s="22"/>
      <c r="DU315" s="22"/>
      <c r="DV315" s="22"/>
      <c r="DW315" s="22"/>
      <c r="DX315" s="22"/>
      <c r="DY315" s="22"/>
      <c r="DZ315" s="22"/>
      <c r="EA315" s="22"/>
      <c r="EB315" s="22"/>
      <c r="EC315" s="22"/>
      <c r="ED315" s="22"/>
      <c r="EE315" s="22"/>
      <c r="EF315" s="22"/>
      <c r="EG315" s="22"/>
      <c r="EH315" s="22"/>
      <c r="EI315" s="22"/>
      <c r="EJ315" s="22"/>
      <c r="EK315" s="22"/>
      <c r="EL315" s="22"/>
      <c r="EM315" s="22"/>
      <c r="EN315" s="22"/>
      <c r="EO315" s="22"/>
      <c r="EP315" s="22"/>
      <c r="EQ315" s="22"/>
      <c r="ER315" s="22"/>
      <c r="ES315" s="22"/>
      <c r="ET315" s="22"/>
      <c r="EU315" s="22"/>
      <c r="EV315" s="22"/>
      <c r="EW315" s="22"/>
      <c r="EX315" s="22"/>
      <c r="EY315" s="22"/>
      <c r="EZ315" s="22"/>
      <c r="FA315" s="22"/>
      <c r="FB315" s="22"/>
      <c r="FC315" s="22"/>
      <c r="FD315" s="22"/>
      <c r="FE315" s="22"/>
      <c r="FF315" s="22"/>
      <c r="FG315" s="22"/>
      <c r="FH315" s="22"/>
      <c r="FI315" s="22"/>
      <c r="FJ315" s="22"/>
      <c r="FK315" s="22"/>
      <c r="FL315" s="22"/>
      <c r="FM315" s="22"/>
      <c r="FN315" s="22"/>
      <c r="FO315" s="22"/>
      <c r="FP315" s="22"/>
      <c r="FQ315" s="22"/>
      <c r="FR315" s="22"/>
      <c r="FS315" s="22"/>
      <c r="FT315" s="22"/>
      <c r="FU315" s="22"/>
      <c r="FV315" s="22"/>
      <c r="FW315" s="22"/>
      <c r="FX315" s="22"/>
      <c r="FY315" s="22"/>
      <c r="FZ315" s="22"/>
      <c r="GA315" s="7"/>
      <c r="GB315" s="7"/>
      <c r="GC315" s="7"/>
      <c r="GD315" s="7"/>
      <c r="GE315" s="7"/>
      <c r="GF315" s="7"/>
      <c r="GG315" s="7"/>
      <c r="GH315" s="7"/>
      <c r="GI315" s="7"/>
      <c r="GJ315" s="7"/>
      <c r="GK315" s="7"/>
      <c r="GL315" s="7"/>
      <c r="GM315" s="7"/>
      <c r="GN315" s="7"/>
      <c r="GO315" s="7"/>
      <c r="GP315" s="7"/>
      <c r="GQ315" s="7"/>
      <c r="GR315" s="7"/>
      <c r="GS315" s="7"/>
      <c r="GT315" s="7"/>
      <c r="GU315" s="7"/>
      <c r="GV315" s="7"/>
      <c r="GW315" s="7"/>
      <c r="GX315" s="7"/>
      <c r="GY315" s="7"/>
      <c r="GZ315" s="7"/>
      <c r="HA315" s="7"/>
      <c r="HB315" s="7"/>
      <c r="HC315" s="7"/>
      <c r="HD315" s="7"/>
      <c r="HE315" s="7"/>
      <c r="HF315" s="7"/>
      <c r="HG315" s="7"/>
      <c r="HH315" s="7"/>
      <c r="HI315" s="7"/>
      <c r="HJ315" s="7"/>
      <c r="HK315" s="7"/>
      <c r="HL315" s="7"/>
      <c r="HM315" s="7"/>
      <c r="HN315" s="7"/>
      <c r="HO315" s="7"/>
      <c r="HP315" s="7"/>
      <c r="HQ315" s="7"/>
      <c r="HR315" s="7"/>
      <c r="HS315" s="7"/>
      <c r="HT315" s="7"/>
      <c r="HU315" s="7"/>
      <c r="HV315" s="7"/>
      <c r="HW315" s="7"/>
      <c r="HX315" s="7"/>
      <c r="HY315" s="7"/>
      <c r="HZ315" s="7"/>
      <c r="IA315" s="7"/>
      <c r="IB315" s="7"/>
      <c r="IC315" s="7"/>
      <c r="ID315" s="7"/>
      <c r="IE315" s="7"/>
      <c r="IF315" s="7"/>
      <c r="IG315" s="7"/>
      <c r="IH315" s="7"/>
      <c r="II315" s="7"/>
      <c r="IJ315" s="7"/>
      <c r="IK315" s="7"/>
      <c r="IL315" s="7"/>
      <c r="IM315" s="7"/>
      <c r="IN315" s="7"/>
      <c r="IO315" s="7"/>
    </row>
    <row r="316" spans="1:249" ht="63">
      <c r="A316" s="26" t="s">
        <v>284</v>
      </c>
      <c r="B316" s="30">
        <f t="shared" si="58"/>
        <v>30000</v>
      </c>
      <c r="C316" s="30">
        <f t="shared" si="58"/>
        <v>30000</v>
      </c>
      <c r="D316" s="30">
        <f t="shared" si="58"/>
        <v>0</v>
      </c>
      <c r="E316" s="30">
        <v>0</v>
      </c>
      <c r="F316" s="30">
        <v>0</v>
      </c>
      <c r="G316" s="30">
        <f t="shared" si="59"/>
        <v>0</v>
      </c>
      <c r="H316" s="30">
        <v>0</v>
      </c>
      <c r="I316" s="30">
        <v>0</v>
      </c>
      <c r="J316" s="30">
        <f t="shared" si="60"/>
        <v>0</v>
      </c>
      <c r="K316" s="30">
        <v>30000</v>
      </c>
      <c r="L316" s="30">
        <v>30000</v>
      </c>
      <c r="M316" s="30">
        <f t="shared" si="61"/>
        <v>0</v>
      </c>
      <c r="N316" s="30">
        <v>0</v>
      </c>
      <c r="O316" s="30">
        <v>0</v>
      </c>
      <c r="P316" s="30">
        <f t="shared" si="62"/>
        <v>0</v>
      </c>
      <c r="Q316" s="30">
        <v>0</v>
      </c>
      <c r="R316" s="30">
        <v>0</v>
      </c>
      <c r="S316" s="30">
        <f t="shared" si="63"/>
        <v>0</v>
      </c>
      <c r="T316" s="30">
        <v>0</v>
      </c>
      <c r="U316" s="30">
        <v>0</v>
      </c>
      <c r="V316" s="30">
        <f t="shared" si="64"/>
        <v>0</v>
      </c>
      <c r="W316" s="30">
        <v>0</v>
      </c>
      <c r="X316" s="30">
        <v>0</v>
      </c>
      <c r="Y316" s="30">
        <f t="shared" si="65"/>
        <v>0</v>
      </c>
      <c r="Z316" s="30">
        <v>0</v>
      </c>
      <c r="AA316" s="30">
        <v>0</v>
      </c>
      <c r="AB316" s="30">
        <f t="shared" si="66"/>
        <v>0</v>
      </c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  <c r="BY316" s="7"/>
      <c r="BZ316" s="7"/>
      <c r="CA316" s="7"/>
      <c r="CB316" s="7"/>
      <c r="CC316" s="7"/>
      <c r="CD316" s="7"/>
      <c r="CE316" s="7"/>
      <c r="CF316" s="7"/>
      <c r="CG316" s="7"/>
      <c r="CH316" s="7"/>
      <c r="CI316" s="7"/>
      <c r="CJ316" s="7"/>
      <c r="CK316" s="7"/>
      <c r="CL316" s="7"/>
      <c r="CM316" s="7"/>
      <c r="CN316" s="7"/>
      <c r="CO316" s="7"/>
      <c r="CP316" s="7"/>
      <c r="CQ316" s="7"/>
      <c r="CR316" s="7"/>
      <c r="CS316" s="7"/>
      <c r="CT316" s="7"/>
      <c r="CU316" s="7"/>
      <c r="CV316" s="7"/>
      <c r="CW316" s="7"/>
      <c r="CX316" s="7"/>
      <c r="CY316" s="7"/>
      <c r="CZ316" s="7"/>
      <c r="DA316" s="7"/>
      <c r="DB316" s="7"/>
      <c r="DC316" s="7"/>
      <c r="DD316" s="7"/>
      <c r="DE316" s="7"/>
      <c r="DF316" s="7"/>
      <c r="DG316" s="7"/>
      <c r="DH316" s="7"/>
      <c r="DI316" s="7"/>
      <c r="DJ316" s="7"/>
      <c r="DK316" s="7"/>
      <c r="DL316" s="7"/>
      <c r="DM316" s="7"/>
      <c r="DN316" s="7"/>
      <c r="DO316" s="7"/>
      <c r="DP316" s="7"/>
      <c r="DQ316" s="7"/>
      <c r="DR316" s="7"/>
      <c r="DS316" s="7"/>
      <c r="DT316" s="7"/>
      <c r="DU316" s="7"/>
      <c r="DV316" s="7"/>
      <c r="DW316" s="7"/>
      <c r="DX316" s="7"/>
      <c r="DY316" s="7"/>
      <c r="DZ316" s="7"/>
      <c r="EA316" s="7"/>
      <c r="EB316" s="7"/>
      <c r="EC316" s="7"/>
      <c r="ED316" s="7"/>
      <c r="EE316" s="7"/>
      <c r="EF316" s="7"/>
      <c r="EG316" s="7"/>
      <c r="EH316" s="7"/>
      <c r="EI316" s="7"/>
      <c r="EJ316" s="7"/>
      <c r="EK316" s="7"/>
      <c r="EL316" s="7"/>
      <c r="EM316" s="7"/>
      <c r="EN316" s="7"/>
      <c r="EO316" s="7"/>
      <c r="EP316" s="7"/>
      <c r="EQ316" s="7"/>
      <c r="ER316" s="7"/>
      <c r="ES316" s="7"/>
      <c r="ET316" s="7"/>
      <c r="EU316" s="7"/>
      <c r="EV316" s="7"/>
      <c r="EW316" s="7"/>
      <c r="EX316" s="7"/>
      <c r="EY316" s="7"/>
      <c r="EZ316" s="7"/>
      <c r="FA316" s="7"/>
      <c r="FB316" s="7"/>
      <c r="FC316" s="7"/>
      <c r="FD316" s="7"/>
      <c r="FE316" s="7"/>
      <c r="FF316" s="7"/>
      <c r="FG316" s="22"/>
      <c r="FH316" s="22"/>
      <c r="FI316" s="22"/>
      <c r="FJ316" s="22"/>
      <c r="FK316" s="22"/>
      <c r="FL316" s="22"/>
      <c r="FM316" s="22"/>
      <c r="FN316" s="22"/>
      <c r="FO316" s="22"/>
      <c r="FP316" s="22"/>
      <c r="FQ316" s="22"/>
      <c r="FR316" s="22"/>
      <c r="FS316" s="22"/>
      <c r="FT316" s="22"/>
      <c r="FU316" s="22"/>
      <c r="FV316" s="22"/>
      <c r="FW316" s="22"/>
      <c r="FX316" s="22"/>
      <c r="FY316" s="22"/>
      <c r="FZ316" s="22"/>
      <c r="GA316" s="7"/>
      <c r="GB316" s="7"/>
      <c r="GC316" s="7"/>
      <c r="GD316" s="7"/>
      <c r="GE316" s="7"/>
      <c r="GF316" s="7"/>
      <c r="GG316" s="7"/>
      <c r="GH316" s="7"/>
      <c r="GI316" s="7"/>
      <c r="GJ316" s="7"/>
      <c r="GK316" s="7"/>
      <c r="GL316" s="7"/>
      <c r="GM316" s="7"/>
      <c r="GN316" s="7"/>
      <c r="GO316" s="7"/>
      <c r="GP316" s="7"/>
      <c r="GQ316" s="7"/>
      <c r="GR316" s="7"/>
      <c r="GS316" s="7"/>
      <c r="GT316" s="7"/>
      <c r="GU316" s="7"/>
      <c r="GV316" s="7"/>
      <c r="GW316" s="7"/>
      <c r="GX316" s="7"/>
      <c r="GY316" s="7"/>
      <c r="GZ316" s="7"/>
      <c r="HA316" s="7"/>
      <c r="HB316" s="7"/>
      <c r="HC316" s="7"/>
      <c r="HD316" s="7"/>
      <c r="HE316" s="7"/>
      <c r="HF316" s="7"/>
      <c r="HG316" s="7"/>
      <c r="HH316" s="7"/>
      <c r="HI316" s="7"/>
      <c r="HJ316" s="7"/>
      <c r="HK316" s="7"/>
      <c r="HL316" s="7"/>
      <c r="HM316" s="7"/>
      <c r="HN316" s="7"/>
      <c r="HO316" s="7"/>
      <c r="HP316" s="7"/>
      <c r="HQ316" s="7"/>
      <c r="HR316" s="7"/>
      <c r="HS316" s="7"/>
      <c r="HT316" s="7"/>
      <c r="HU316" s="7"/>
      <c r="HV316" s="7"/>
      <c r="HW316" s="7"/>
      <c r="HX316" s="7"/>
      <c r="HY316" s="7"/>
      <c r="HZ316" s="7"/>
      <c r="IA316" s="7"/>
      <c r="IB316" s="7"/>
      <c r="IC316" s="7"/>
      <c r="ID316" s="7"/>
      <c r="IE316" s="7"/>
      <c r="IF316" s="7"/>
      <c r="IG316" s="7"/>
      <c r="IH316" s="7"/>
      <c r="II316" s="7"/>
      <c r="IJ316" s="7"/>
      <c r="IK316" s="7"/>
      <c r="IL316" s="7"/>
      <c r="IM316" s="7"/>
      <c r="IN316" s="7"/>
      <c r="IO316" s="7"/>
    </row>
    <row r="317" spans="1:249">
      <c r="A317" s="23" t="s">
        <v>99</v>
      </c>
      <c r="B317" s="24">
        <f t="shared" si="58"/>
        <v>480306</v>
      </c>
      <c r="C317" s="24">
        <f t="shared" si="58"/>
        <v>480306</v>
      </c>
      <c r="D317" s="24">
        <f t="shared" si="58"/>
        <v>0</v>
      </c>
      <c r="E317" s="24">
        <f>SUM(E318,E320,E328,E326)</f>
        <v>0</v>
      </c>
      <c r="F317" s="24">
        <f>SUM(F318,F320,F328,F326)</f>
        <v>0</v>
      </c>
      <c r="G317" s="24">
        <f t="shared" si="59"/>
        <v>0</v>
      </c>
      <c r="H317" s="24">
        <f>SUM(H318,H320,H328,H326)</f>
        <v>0</v>
      </c>
      <c r="I317" s="24">
        <f>SUM(I318,I320,I328,I326)</f>
        <v>0</v>
      </c>
      <c r="J317" s="24">
        <f t="shared" si="60"/>
        <v>0</v>
      </c>
      <c r="K317" s="24">
        <f>SUM(K318,K320,K328,K326)</f>
        <v>480306</v>
      </c>
      <c r="L317" s="24">
        <f>SUM(L318,L320,L328,L326)</f>
        <v>480306</v>
      </c>
      <c r="M317" s="24">
        <f t="shared" si="61"/>
        <v>0</v>
      </c>
      <c r="N317" s="24">
        <f>SUM(N318,N320,N328,N326)</f>
        <v>0</v>
      </c>
      <c r="O317" s="24">
        <f>SUM(O318,O320,O328,O326)</f>
        <v>0</v>
      </c>
      <c r="P317" s="24">
        <f t="shared" si="62"/>
        <v>0</v>
      </c>
      <c r="Q317" s="24">
        <f>SUM(Q318,Q320,Q328,Q326)</f>
        <v>0</v>
      </c>
      <c r="R317" s="24">
        <f>SUM(R318,R320,R328,R326)</f>
        <v>0</v>
      </c>
      <c r="S317" s="24">
        <f t="shared" si="63"/>
        <v>0</v>
      </c>
      <c r="T317" s="24">
        <f>SUM(T318,T320,T328,T326)</f>
        <v>0</v>
      </c>
      <c r="U317" s="24">
        <f>SUM(U318,U320,U328,U326)</f>
        <v>0</v>
      </c>
      <c r="V317" s="24">
        <f t="shared" si="64"/>
        <v>0</v>
      </c>
      <c r="W317" s="24">
        <f>SUM(W318,W320,W328,W326)</f>
        <v>0</v>
      </c>
      <c r="X317" s="24">
        <f>SUM(X318,X320,X328,X326)</f>
        <v>0</v>
      </c>
      <c r="Y317" s="24">
        <f t="shared" si="65"/>
        <v>0</v>
      </c>
      <c r="Z317" s="24">
        <f>SUM(Z318,Z320,Z328,Z326)</f>
        <v>0</v>
      </c>
      <c r="AA317" s="24">
        <f>SUM(AA318,AA320,AA328,AA326)</f>
        <v>0</v>
      </c>
      <c r="AB317" s="24">
        <f t="shared" si="66"/>
        <v>0</v>
      </c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7"/>
      <c r="BZ317" s="7"/>
      <c r="CA317" s="7"/>
      <c r="CB317" s="7"/>
      <c r="CC317" s="7"/>
      <c r="CD317" s="7"/>
      <c r="CE317" s="7"/>
      <c r="CF317" s="7"/>
      <c r="CG317" s="7"/>
      <c r="CH317" s="7"/>
      <c r="CI317" s="7"/>
      <c r="CJ317" s="7"/>
      <c r="CK317" s="7"/>
      <c r="CL317" s="7"/>
      <c r="CM317" s="7"/>
      <c r="CN317" s="7"/>
      <c r="CO317" s="7"/>
      <c r="CP317" s="7"/>
      <c r="CQ317" s="7"/>
      <c r="CR317" s="7"/>
      <c r="CS317" s="7"/>
      <c r="CT317" s="7"/>
      <c r="CU317" s="7"/>
      <c r="CV317" s="7"/>
      <c r="CW317" s="7"/>
      <c r="CX317" s="7"/>
      <c r="CY317" s="7"/>
      <c r="CZ317" s="7"/>
      <c r="DA317" s="7"/>
      <c r="DB317" s="7"/>
      <c r="DC317" s="7"/>
      <c r="DD317" s="7"/>
      <c r="DE317" s="7"/>
      <c r="DF317" s="7"/>
      <c r="DG317" s="7"/>
      <c r="DH317" s="7"/>
      <c r="DI317" s="7"/>
      <c r="DJ317" s="7"/>
      <c r="DK317" s="7"/>
      <c r="DL317" s="7"/>
      <c r="DM317" s="7"/>
      <c r="DN317" s="7"/>
      <c r="DO317" s="7"/>
      <c r="DP317" s="7"/>
      <c r="DQ317" s="7"/>
      <c r="DR317" s="7"/>
      <c r="DS317" s="7"/>
      <c r="DT317" s="7"/>
      <c r="DU317" s="7"/>
      <c r="DV317" s="7"/>
      <c r="DW317" s="7"/>
      <c r="DX317" s="7"/>
      <c r="DY317" s="7"/>
      <c r="DZ317" s="7"/>
      <c r="EA317" s="7"/>
      <c r="EB317" s="7"/>
      <c r="EC317" s="7"/>
      <c r="ED317" s="7"/>
      <c r="EE317" s="7"/>
      <c r="EF317" s="7"/>
      <c r="EG317" s="7"/>
      <c r="EH317" s="7"/>
      <c r="EI317" s="7"/>
      <c r="EJ317" s="7"/>
      <c r="EK317" s="7"/>
      <c r="EL317" s="7"/>
      <c r="EM317" s="7"/>
      <c r="EN317" s="7"/>
      <c r="EO317" s="7"/>
      <c r="EP317" s="7"/>
      <c r="EQ317" s="7"/>
      <c r="ER317" s="7"/>
      <c r="ES317" s="7"/>
      <c r="ET317" s="7"/>
      <c r="EU317" s="7"/>
      <c r="EV317" s="7"/>
      <c r="EW317" s="7"/>
      <c r="EX317" s="7"/>
      <c r="EY317" s="7"/>
      <c r="EZ317" s="7"/>
      <c r="FA317" s="7"/>
      <c r="FB317" s="7"/>
      <c r="FC317" s="7"/>
      <c r="FD317" s="7"/>
      <c r="FE317" s="7"/>
      <c r="FF317" s="7"/>
      <c r="FG317" s="22"/>
      <c r="FH317" s="22"/>
      <c r="FI317" s="22"/>
      <c r="FJ317" s="22"/>
      <c r="FK317" s="22"/>
      <c r="FL317" s="22"/>
      <c r="FM317" s="22"/>
      <c r="FN317" s="22"/>
      <c r="FO317" s="22"/>
      <c r="FP317" s="22"/>
      <c r="FQ317" s="22"/>
      <c r="FR317" s="22"/>
      <c r="FS317" s="22"/>
      <c r="FT317" s="22"/>
      <c r="FU317" s="22"/>
      <c r="FV317" s="22"/>
      <c r="FW317" s="22"/>
      <c r="FX317" s="22"/>
      <c r="FY317" s="22"/>
      <c r="FZ317" s="22"/>
      <c r="GA317" s="7"/>
      <c r="GB317" s="7"/>
      <c r="GC317" s="7"/>
      <c r="GD317" s="7"/>
      <c r="GE317" s="7"/>
      <c r="GF317" s="7"/>
      <c r="GG317" s="7"/>
      <c r="GH317" s="7"/>
      <c r="GI317" s="7"/>
      <c r="GJ317" s="7"/>
      <c r="GK317" s="7"/>
      <c r="GL317" s="7"/>
      <c r="GM317" s="7"/>
      <c r="GN317" s="7"/>
      <c r="GO317" s="7"/>
      <c r="GP317" s="7"/>
      <c r="GQ317" s="7"/>
      <c r="GR317" s="7"/>
      <c r="GS317" s="7"/>
      <c r="GT317" s="7"/>
      <c r="GU317" s="7"/>
      <c r="GV317" s="7"/>
      <c r="GW317" s="7"/>
      <c r="GX317" s="7"/>
      <c r="GY317" s="7"/>
      <c r="GZ317" s="7"/>
      <c r="HA317" s="7"/>
      <c r="HB317" s="7"/>
      <c r="HC317" s="7"/>
      <c r="HD317" s="7"/>
      <c r="HE317" s="7"/>
      <c r="HF317" s="7"/>
      <c r="HG317" s="7"/>
      <c r="HH317" s="7"/>
      <c r="HI317" s="7"/>
      <c r="HJ317" s="7"/>
      <c r="HK317" s="7"/>
      <c r="HL317" s="7"/>
      <c r="HM317" s="7"/>
      <c r="HN317" s="7"/>
      <c r="HO317" s="7"/>
      <c r="HP317" s="7"/>
      <c r="HQ317" s="7"/>
      <c r="HR317" s="7"/>
      <c r="HS317" s="7"/>
      <c r="HT317" s="7"/>
      <c r="HU317" s="7"/>
      <c r="HV317" s="7"/>
      <c r="HW317" s="7"/>
      <c r="HX317" s="7"/>
      <c r="HY317" s="7"/>
      <c r="HZ317" s="7"/>
      <c r="IA317" s="7"/>
      <c r="IB317" s="7"/>
      <c r="IC317" s="7"/>
      <c r="ID317" s="7"/>
      <c r="IE317" s="7"/>
      <c r="IF317" s="7"/>
      <c r="IG317" s="7"/>
      <c r="IH317" s="7"/>
      <c r="II317" s="7"/>
      <c r="IJ317" s="7"/>
      <c r="IK317" s="7"/>
      <c r="IL317" s="7"/>
      <c r="IM317" s="7"/>
      <c r="IN317" s="7"/>
      <c r="IO317" s="7"/>
    </row>
    <row r="318" spans="1:249">
      <c r="A318" s="23" t="s">
        <v>110</v>
      </c>
      <c r="B318" s="24">
        <f t="shared" si="58"/>
        <v>7135</v>
      </c>
      <c r="C318" s="24">
        <f t="shared" si="58"/>
        <v>7135</v>
      </c>
      <c r="D318" s="24">
        <f t="shared" si="58"/>
        <v>0</v>
      </c>
      <c r="E318" s="24">
        <f>SUM(E319)</f>
        <v>0</v>
      </c>
      <c r="F318" s="24">
        <f>SUM(F319)</f>
        <v>0</v>
      </c>
      <c r="G318" s="24">
        <f t="shared" si="59"/>
        <v>0</v>
      </c>
      <c r="H318" s="24">
        <f>SUM(H319)</f>
        <v>0</v>
      </c>
      <c r="I318" s="24">
        <f>SUM(I319)</f>
        <v>0</v>
      </c>
      <c r="J318" s="24">
        <f t="shared" si="60"/>
        <v>0</v>
      </c>
      <c r="K318" s="24">
        <f>SUM(K319)</f>
        <v>7135</v>
      </c>
      <c r="L318" s="24">
        <f>SUM(L319)</f>
        <v>7135</v>
      </c>
      <c r="M318" s="24">
        <f t="shared" si="61"/>
        <v>0</v>
      </c>
      <c r="N318" s="24">
        <f>SUM(N319)</f>
        <v>0</v>
      </c>
      <c r="O318" s="24">
        <f>SUM(O319)</f>
        <v>0</v>
      </c>
      <c r="P318" s="24">
        <f t="shared" si="62"/>
        <v>0</v>
      </c>
      <c r="Q318" s="24">
        <f>SUM(Q319)</f>
        <v>0</v>
      </c>
      <c r="R318" s="24">
        <f>SUM(R319)</f>
        <v>0</v>
      </c>
      <c r="S318" s="24">
        <f t="shared" si="63"/>
        <v>0</v>
      </c>
      <c r="T318" s="24">
        <f>SUM(T319)</f>
        <v>0</v>
      </c>
      <c r="U318" s="24">
        <f>SUM(U319)</f>
        <v>0</v>
      </c>
      <c r="V318" s="24">
        <f t="shared" si="64"/>
        <v>0</v>
      </c>
      <c r="W318" s="24">
        <f>SUM(W319)</f>
        <v>0</v>
      </c>
      <c r="X318" s="24">
        <f>SUM(X319)</f>
        <v>0</v>
      </c>
      <c r="Y318" s="24">
        <f t="shared" si="65"/>
        <v>0</v>
      </c>
      <c r="Z318" s="24">
        <f>SUM(Z319)</f>
        <v>0</v>
      </c>
      <c r="AA318" s="24">
        <f>SUM(AA319)</f>
        <v>0</v>
      </c>
      <c r="AB318" s="24">
        <f t="shared" si="66"/>
        <v>0</v>
      </c>
      <c r="AC318" s="22"/>
      <c r="AD318" s="22"/>
      <c r="AE318" s="22"/>
      <c r="AF318" s="22"/>
      <c r="AG318" s="22"/>
      <c r="AH318" s="22"/>
      <c r="AI318" s="22"/>
      <c r="AJ318" s="22"/>
      <c r="AK318" s="22"/>
      <c r="AL318" s="22"/>
      <c r="AM318" s="22"/>
      <c r="AN318" s="22"/>
      <c r="AO318" s="22"/>
      <c r="AP318" s="22"/>
      <c r="AQ318" s="22"/>
      <c r="AR318" s="22"/>
      <c r="AS318" s="22"/>
      <c r="AT318" s="22"/>
      <c r="AU318" s="22"/>
      <c r="AV318" s="22"/>
      <c r="AW318" s="22"/>
      <c r="AX318" s="22"/>
      <c r="AY318" s="22"/>
      <c r="AZ318" s="22"/>
      <c r="BA318" s="22"/>
      <c r="BB318" s="22"/>
      <c r="BC318" s="22"/>
      <c r="BD318" s="22"/>
      <c r="BE318" s="22"/>
      <c r="BF318" s="22"/>
      <c r="BG318" s="22"/>
      <c r="BH318" s="22"/>
      <c r="BI318" s="22"/>
      <c r="BJ318" s="22"/>
      <c r="BK318" s="22"/>
      <c r="BL318" s="22"/>
      <c r="BM318" s="22"/>
      <c r="BN318" s="22"/>
      <c r="BO318" s="22"/>
      <c r="BP318" s="22"/>
      <c r="BQ318" s="22"/>
      <c r="BR318" s="22"/>
      <c r="BS318" s="22"/>
      <c r="BT318" s="22"/>
      <c r="BU318" s="22"/>
      <c r="BV318" s="22"/>
      <c r="BW318" s="22"/>
      <c r="BX318" s="22"/>
      <c r="BY318" s="22"/>
      <c r="BZ318" s="22"/>
      <c r="CA318" s="22"/>
      <c r="CB318" s="22"/>
      <c r="CC318" s="22"/>
      <c r="CD318" s="22"/>
      <c r="CE318" s="22"/>
      <c r="CF318" s="22"/>
      <c r="CG318" s="22"/>
      <c r="CH318" s="22"/>
      <c r="CI318" s="22"/>
      <c r="CJ318" s="22"/>
      <c r="CK318" s="22"/>
      <c r="CL318" s="22"/>
      <c r="CM318" s="22"/>
      <c r="CN318" s="22"/>
      <c r="CO318" s="22"/>
      <c r="CP318" s="22"/>
      <c r="CQ318" s="22"/>
      <c r="CR318" s="22"/>
      <c r="CS318" s="22"/>
      <c r="CT318" s="22"/>
      <c r="CU318" s="22"/>
      <c r="CV318" s="22"/>
      <c r="CW318" s="22"/>
      <c r="CX318" s="22"/>
      <c r="CY318" s="22"/>
      <c r="CZ318" s="22"/>
      <c r="DA318" s="22"/>
      <c r="DB318" s="22"/>
      <c r="DC318" s="22"/>
      <c r="DD318" s="22"/>
      <c r="DE318" s="22"/>
      <c r="DF318" s="22"/>
      <c r="DG318" s="22"/>
      <c r="DH318" s="22"/>
      <c r="DI318" s="22"/>
      <c r="DJ318" s="22"/>
      <c r="DK318" s="22"/>
      <c r="DL318" s="22"/>
      <c r="DM318" s="22"/>
      <c r="DN318" s="22"/>
      <c r="DO318" s="22"/>
      <c r="DP318" s="22"/>
      <c r="DQ318" s="22"/>
      <c r="DR318" s="22"/>
      <c r="DS318" s="22"/>
      <c r="DT318" s="22"/>
      <c r="DU318" s="22"/>
      <c r="DV318" s="22"/>
      <c r="DW318" s="22"/>
      <c r="DX318" s="22"/>
      <c r="DY318" s="22"/>
      <c r="DZ318" s="22"/>
      <c r="EA318" s="22"/>
      <c r="EB318" s="22"/>
      <c r="EC318" s="22"/>
      <c r="ED318" s="22"/>
      <c r="EE318" s="22"/>
      <c r="EF318" s="22"/>
      <c r="EG318" s="22"/>
      <c r="EH318" s="22"/>
      <c r="EI318" s="22"/>
      <c r="EJ318" s="22"/>
      <c r="EK318" s="22"/>
      <c r="EL318" s="22"/>
      <c r="EM318" s="22"/>
      <c r="EN318" s="22"/>
      <c r="EO318" s="22"/>
      <c r="EP318" s="22"/>
      <c r="EQ318" s="22"/>
      <c r="ER318" s="22"/>
      <c r="ES318" s="22"/>
      <c r="ET318" s="22"/>
      <c r="EU318" s="22"/>
      <c r="EV318" s="22"/>
      <c r="EW318" s="22"/>
      <c r="EX318" s="22"/>
      <c r="EY318" s="22"/>
      <c r="EZ318" s="22"/>
      <c r="FA318" s="22"/>
      <c r="FB318" s="22"/>
      <c r="FC318" s="22"/>
      <c r="FD318" s="22"/>
      <c r="FE318" s="22"/>
      <c r="FF318" s="22"/>
      <c r="FG318" s="22"/>
      <c r="FH318" s="22"/>
      <c r="FI318" s="22"/>
      <c r="FJ318" s="22"/>
      <c r="FK318" s="22"/>
      <c r="FL318" s="22"/>
      <c r="FM318" s="22"/>
      <c r="FN318" s="22"/>
      <c r="FO318" s="22"/>
      <c r="FP318" s="22"/>
      <c r="FQ318" s="22"/>
      <c r="FR318" s="22"/>
      <c r="FS318" s="22"/>
      <c r="FT318" s="22"/>
      <c r="FU318" s="22"/>
      <c r="FV318" s="22"/>
      <c r="FW318" s="22"/>
      <c r="FX318" s="22"/>
      <c r="FY318" s="22"/>
      <c r="FZ318" s="22"/>
      <c r="GA318" s="7"/>
      <c r="GB318" s="7"/>
      <c r="GC318" s="7"/>
      <c r="GD318" s="7"/>
      <c r="GE318" s="7"/>
      <c r="GF318" s="7"/>
      <c r="GG318" s="7"/>
      <c r="GH318" s="7"/>
      <c r="GI318" s="7"/>
      <c r="GJ318" s="7"/>
      <c r="GK318" s="7"/>
      <c r="GL318" s="7"/>
      <c r="GM318" s="7"/>
      <c r="GN318" s="7"/>
      <c r="GO318" s="7"/>
      <c r="GP318" s="7"/>
      <c r="GQ318" s="7"/>
      <c r="GR318" s="7"/>
      <c r="GS318" s="7"/>
      <c r="GT318" s="7"/>
      <c r="GU318" s="7"/>
      <c r="GV318" s="7"/>
      <c r="GW318" s="7"/>
      <c r="GX318" s="7"/>
      <c r="GY318" s="7"/>
      <c r="GZ318" s="7"/>
      <c r="HA318" s="7"/>
      <c r="HB318" s="7"/>
      <c r="HC318" s="7"/>
      <c r="HD318" s="7"/>
      <c r="HE318" s="7"/>
      <c r="HF318" s="7"/>
      <c r="HG318" s="7"/>
      <c r="HH318" s="7"/>
      <c r="HI318" s="7"/>
      <c r="HJ318" s="7"/>
      <c r="HK318" s="7"/>
      <c r="HL318" s="7"/>
      <c r="HM318" s="7"/>
      <c r="HN318" s="7"/>
      <c r="HO318" s="7"/>
      <c r="HP318" s="7"/>
      <c r="HQ318" s="7"/>
      <c r="HR318" s="7"/>
      <c r="HS318" s="7"/>
      <c r="HT318" s="7"/>
      <c r="HU318" s="7"/>
      <c r="HV318" s="7"/>
      <c r="HW318" s="7"/>
      <c r="HX318" s="7"/>
      <c r="HY318" s="7"/>
      <c r="HZ318" s="7"/>
      <c r="IA318" s="7"/>
      <c r="IB318" s="7"/>
      <c r="IC318" s="7"/>
      <c r="ID318" s="7"/>
      <c r="IE318" s="7"/>
      <c r="IF318" s="7"/>
      <c r="IG318" s="7"/>
      <c r="IH318" s="7"/>
      <c r="II318" s="7"/>
      <c r="IJ318" s="7"/>
      <c r="IK318" s="7"/>
      <c r="IL318" s="7"/>
      <c r="IM318" s="7"/>
      <c r="IN318" s="7"/>
      <c r="IO318" s="7"/>
    </row>
    <row r="319" spans="1:249">
      <c r="A319" s="31" t="s">
        <v>285</v>
      </c>
      <c r="B319" s="30">
        <f t="shared" si="58"/>
        <v>7135</v>
      </c>
      <c r="C319" s="30">
        <f t="shared" si="58"/>
        <v>7135</v>
      </c>
      <c r="D319" s="30">
        <f t="shared" si="58"/>
        <v>0</v>
      </c>
      <c r="E319" s="30">
        <v>0</v>
      </c>
      <c r="F319" s="30">
        <v>0</v>
      </c>
      <c r="G319" s="30">
        <f t="shared" si="59"/>
        <v>0</v>
      </c>
      <c r="H319" s="30">
        <v>0</v>
      </c>
      <c r="I319" s="30">
        <v>0</v>
      </c>
      <c r="J319" s="30">
        <f t="shared" si="60"/>
        <v>0</v>
      </c>
      <c r="K319" s="30">
        <v>7135</v>
      </c>
      <c r="L319" s="30">
        <v>7135</v>
      </c>
      <c r="M319" s="30">
        <f t="shared" si="61"/>
        <v>0</v>
      </c>
      <c r="N319" s="30">
        <v>0</v>
      </c>
      <c r="O319" s="30">
        <v>0</v>
      </c>
      <c r="P319" s="30">
        <f t="shared" si="62"/>
        <v>0</v>
      </c>
      <c r="Q319" s="30">
        <v>0</v>
      </c>
      <c r="R319" s="30">
        <v>0</v>
      </c>
      <c r="S319" s="30">
        <f t="shared" si="63"/>
        <v>0</v>
      </c>
      <c r="T319" s="30">
        <v>0</v>
      </c>
      <c r="U319" s="30">
        <v>0</v>
      </c>
      <c r="V319" s="30">
        <f t="shared" si="64"/>
        <v>0</v>
      </c>
      <c r="W319" s="30">
        <v>0</v>
      </c>
      <c r="X319" s="30">
        <v>0</v>
      </c>
      <c r="Y319" s="30">
        <f t="shared" si="65"/>
        <v>0</v>
      </c>
      <c r="Z319" s="30">
        <v>0</v>
      </c>
      <c r="AA319" s="30">
        <v>0</v>
      </c>
      <c r="AB319" s="30">
        <f t="shared" si="66"/>
        <v>0</v>
      </c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  <c r="BX319" s="7"/>
      <c r="BY319" s="7"/>
      <c r="BZ319" s="7"/>
      <c r="CA319" s="7"/>
      <c r="CB319" s="7"/>
      <c r="CC319" s="7"/>
      <c r="CD319" s="7"/>
      <c r="CE319" s="7"/>
      <c r="CF319" s="7"/>
      <c r="CG319" s="7"/>
      <c r="CH319" s="7"/>
      <c r="CI319" s="7"/>
      <c r="CJ319" s="7"/>
      <c r="CK319" s="7"/>
      <c r="CL319" s="7"/>
      <c r="CM319" s="7"/>
      <c r="CN319" s="7"/>
      <c r="CO319" s="7"/>
      <c r="CP319" s="7"/>
      <c r="CQ319" s="7"/>
      <c r="CR319" s="7"/>
      <c r="CS319" s="7"/>
      <c r="CT319" s="7"/>
      <c r="CU319" s="7"/>
      <c r="CV319" s="7"/>
      <c r="CW319" s="7"/>
      <c r="CX319" s="7"/>
      <c r="CY319" s="7"/>
      <c r="CZ319" s="7"/>
      <c r="DA319" s="7"/>
      <c r="DB319" s="7"/>
      <c r="DC319" s="7"/>
      <c r="DD319" s="7"/>
      <c r="DE319" s="7"/>
      <c r="DF319" s="7"/>
      <c r="DG319" s="7"/>
      <c r="DH319" s="7"/>
      <c r="DI319" s="7"/>
      <c r="DJ319" s="7"/>
      <c r="DK319" s="7"/>
      <c r="DL319" s="7"/>
      <c r="DM319" s="7"/>
      <c r="DN319" s="7"/>
      <c r="DO319" s="7"/>
      <c r="DP319" s="7"/>
      <c r="DQ319" s="7"/>
      <c r="DR319" s="7"/>
      <c r="DS319" s="7"/>
      <c r="DT319" s="7"/>
      <c r="DU319" s="7"/>
      <c r="DV319" s="7"/>
      <c r="DW319" s="7"/>
      <c r="DX319" s="7"/>
      <c r="DY319" s="7"/>
      <c r="DZ319" s="7"/>
      <c r="EA319" s="7"/>
      <c r="EB319" s="7"/>
      <c r="EC319" s="7"/>
      <c r="ED319" s="7"/>
      <c r="EE319" s="7"/>
      <c r="EF319" s="7"/>
      <c r="EG319" s="7"/>
      <c r="EH319" s="7"/>
      <c r="EI319" s="7"/>
      <c r="EJ319" s="7"/>
      <c r="EK319" s="7"/>
      <c r="EL319" s="7"/>
      <c r="EM319" s="7"/>
      <c r="EN319" s="7"/>
      <c r="EO319" s="7"/>
      <c r="EP319" s="7"/>
      <c r="EQ319" s="7"/>
      <c r="ER319" s="7"/>
      <c r="ES319" s="7"/>
      <c r="ET319" s="7"/>
      <c r="EU319" s="7"/>
      <c r="EV319" s="7"/>
      <c r="EW319" s="7"/>
      <c r="EX319" s="7"/>
      <c r="EY319" s="7"/>
      <c r="EZ319" s="7"/>
      <c r="FA319" s="7"/>
      <c r="FB319" s="7"/>
      <c r="FC319" s="7"/>
      <c r="FD319" s="7"/>
      <c r="FE319" s="7"/>
      <c r="FF319" s="7"/>
      <c r="FG319" s="22"/>
      <c r="FH319" s="22"/>
      <c r="FI319" s="22"/>
      <c r="FJ319" s="22"/>
      <c r="FK319" s="22"/>
      <c r="FL319" s="22"/>
      <c r="FM319" s="22"/>
      <c r="FN319" s="22"/>
      <c r="FO319" s="22"/>
      <c r="FP319" s="22"/>
      <c r="FQ319" s="22"/>
      <c r="FR319" s="22"/>
      <c r="FS319" s="22"/>
      <c r="FT319" s="22"/>
      <c r="FU319" s="22"/>
      <c r="FV319" s="22"/>
      <c r="FW319" s="22"/>
      <c r="FX319" s="22"/>
      <c r="FY319" s="22"/>
      <c r="FZ319" s="22"/>
      <c r="GA319" s="7"/>
      <c r="GB319" s="7"/>
      <c r="GC319" s="7"/>
      <c r="GD319" s="7"/>
      <c r="GE319" s="7"/>
      <c r="GF319" s="7"/>
      <c r="GG319" s="7"/>
      <c r="GH319" s="7"/>
      <c r="GI319" s="7"/>
      <c r="GJ319" s="7"/>
      <c r="GK319" s="7"/>
      <c r="GL319" s="7"/>
      <c r="GM319" s="7"/>
      <c r="GN319" s="7"/>
      <c r="GO319" s="7"/>
      <c r="GP319" s="7"/>
      <c r="GQ319" s="7"/>
      <c r="GR319" s="7"/>
      <c r="GS319" s="7"/>
      <c r="GT319" s="7"/>
      <c r="GU319" s="7"/>
      <c r="GV319" s="7"/>
      <c r="GW319" s="7"/>
      <c r="GX319" s="7"/>
      <c r="GY319" s="7"/>
      <c r="GZ319" s="7"/>
      <c r="HA319" s="7"/>
      <c r="HB319" s="7"/>
      <c r="HC319" s="7"/>
      <c r="HD319" s="7"/>
      <c r="HE319" s="7"/>
      <c r="HF319" s="7"/>
      <c r="HG319" s="7"/>
      <c r="HH319" s="7"/>
      <c r="HI319" s="7"/>
      <c r="HJ319" s="7"/>
      <c r="HK319" s="7"/>
      <c r="HL319" s="7"/>
      <c r="HM319" s="7"/>
      <c r="HN319" s="7"/>
      <c r="HO319" s="7"/>
      <c r="HP319" s="7"/>
      <c r="HQ319" s="7"/>
      <c r="HR319" s="7"/>
      <c r="HS319" s="7"/>
      <c r="HT319" s="7"/>
      <c r="HU319" s="7"/>
      <c r="HV319" s="7"/>
      <c r="HW319" s="7"/>
      <c r="HX319" s="7"/>
      <c r="HY319" s="7"/>
      <c r="HZ319" s="7"/>
      <c r="IA319" s="7"/>
      <c r="IB319" s="7"/>
      <c r="IC319" s="7"/>
      <c r="ID319" s="7"/>
      <c r="IE319" s="7"/>
      <c r="IF319" s="7"/>
      <c r="IG319" s="7"/>
      <c r="IH319" s="7"/>
      <c r="II319" s="7"/>
      <c r="IJ319" s="7"/>
      <c r="IK319" s="7"/>
      <c r="IL319" s="7"/>
      <c r="IM319" s="7"/>
      <c r="IN319" s="7"/>
      <c r="IO319" s="7"/>
    </row>
    <row r="320" spans="1:249" ht="31.5">
      <c r="A320" s="23" t="s">
        <v>120</v>
      </c>
      <c r="B320" s="24">
        <f t="shared" si="58"/>
        <v>143794</v>
      </c>
      <c r="C320" s="24">
        <f t="shared" si="58"/>
        <v>143794</v>
      </c>
      <c r="D320" s="24">
        <f t="shared" si="58"/>
        <v>0</v>
      </c>
      <c r="E320" s="24">
        <f>SUM(E321:E325)</f>
        <v>0</v>
      </c>
      <c r="F320" s="24">
        <f>SUM(F321:F325)</f>
        <v>0</v>
      </c>
      <c r="G320" s="24">
        <f t="shared" si="59"/>
        <v>0</v>
      </c>
      <c r="H320" s="24">
        <f>SUM(H321:H325)</f>
        <v>0</v>
      </c>
      <c r="I320" s="24">
        <f>SUM(I321:I325)</f>
        <v>0</v>
      </c>
      <c r="J320" s="24">
        <f t="shared" si="60"/>
        <v>0</v>
      </c>
      <c r="K320" s="24">
        <f>SUM(K321:K325)</f>
        <v>143794</v>
      </c>
      <c r="L320" s="24">
        <f>SUM(L321:L325)</f>
        <v>143794</v>
      </c>
      <c r="M320" s="24">
        <f t="shared" si="61"/>
        <v>0</v>
      </c>
      <c r="N320" s="24">
        <f>SUM(N321:N325)</f>
        <v>0</v>
      </c>
      <c r="O320" s="24">
        <f>SUM(O321:O325)</f>
        <v>0</v>
      </c>
      <c r="P320" s="24">
        <f t="shared" si="62"/>
        <v>0</v>
      </c>
      <c r="Q320" s="24">
        <f>SUM(Q321:Q325)</f>
        <v>0</v>
      </c>
      <c r="R320" s="24">
        <f>SUM(R321:R325)</f>
        <v>0</v>
      </c>
      <c r="S320" s="24">
        <f t="shared" si="63"/>
        <v>0</v>
      </c>
      <c r="T320" s="24">
        <f>SUM(T321:T325)</f>
        <v>0</v>
      </c>
      <c r="U320" s="24">
        <f>SUM(U321:U325)</f>
        <v>0</v>
      </c>
      <c r="V320" s="24">
        <f t="shared" si="64"/>
        <v>0</v>
      </c>
      <c r="W320" s="24">
        <f>SUM(W321:W325)</f>
        <v>0</v>
      </c>
      <c r="X320" s="24">
        <f>SUM(X321:X325)</f>
        <v>0</v>
      </c>
      <c r="Y320" s="24">
        <f t="shared" si="65"/>
        <v>0</v>
      </c>
      <c r="Z320" s="24">
        <f>SUM(Z321:Z325)</f>
        <v>0</v>
      </c>
      <c r="AA320" s="24">
        <f>SUM(AA321:AA325)</f>
        <v>0</v>
      </c>
      <c r="AB320" s="24">
        <f t="shared" si="66"/>
        <v>0</v>
      </c>
      <c r="AC320" s="22"/>
      <c r="AD320" s="22"/>
      <c r="AE320" s="22"/>
      <c r="AF320" s="22"/>
      <c r="AG320" s="22"/>
      <c r="AH320" s="22"/>
      <c r="AI320" s="22"/>
      <c r="AJ320" s="22"/>
      <c r="AK320" s="22"/>
      <c r="AL320" s="22"/>
      <c r="AM320" s="22"/>
      <c r="AN320" s="22"/>
      <c r="AO320" s="22"/>
      <c r="AP320" s="22"/>
      <c r="AQ320" s="22"/>
      <c r="AR320" s="22"/>
      <c r="AS320" s="22"/>
      <c r="AT320" s="22"/>
      <c r="AU320" s="22"/>
      <c r="AV320" s="22"/>
      <c r="AW320" s="22"/>
      <c r="AX320" s="22"/>
      <c r="AY320" s="22"/>
      <c r="AZ320" s="22"/>
      <c r="BA320" s="22"/>
      <c r="BB320" s="22"/>
      <c r="BC320" s="22"/>
      <c r="BD320" s="22"/>
      <c r="BE320" s="22"/>
      <c r="BF320" s="22"/>
      <c r="BG320" s="22"/>
      <c r="BH320" s="22"/>
      <c r="BI320" s="22"/>
      <c r="BJ320" s="22"/>
      <c r="BK320" s="22"/>
      <c r="BL320" s="22"/>
      <c r="BM320" s="22"/>
      <c r="BN320" s="22"/>
      <c r="BO320" s="22"/>
      <c r="BP320" s="22"/>
      <c r="BQ320" s="22"/>
      <c r="BR320" s="22"/>
      <c r="BS320" s="22"/>
      <c r="BT320" s="22"/>
      <c r="BU320" s="22"/>
      <c r="BV320" s="22"/>
      <c r="BW320" s="22"/>
      <c r="BX320" s="22"/>
      <c r="BY320" s="22"/>
      <c r="BZ320" s="22"/>
      <c r="CA320" s="22"/>
      <c r="CB320" s="22"/>
      <c r="CC320" s="22"/>
      <c r="CD320" s="22"/>
      <c r="CE320" s="22"/>
      <c r="CF320" s="22"/>
      <c r="CG320" s="22"/>
      <c r="CH320" s="22"/>
      <c r="CI320" s="22"/>
      <c r="CJ320" s="22"/>
      <c r="CK320" s="22"/>
      <c r="CL320" s="22"/>
      <c r="CM320" s="22"/>
      <c r="CN320" s="22"/>
      <c r="CO320" s="22"/>
      <c r="CP320" s="22"/>
      <c r="CQ320" s="22"/>
      <c r="CR320" s="22"/>
      <c r="CS320" s="22"/>
      <c r="CT320" s="22"/>
      <c r="CU320" s="22"/>
      <c r="CV320" s="22"/>
      <c r="CW320" s="22"/>
      <c r="CX320" s="22"/>
      <c r="CY320" s="22"/>
      <c r="CZ320" s="22"/>
      <c r="DA320" s="22"/>
      <c r="DB320" s="22"/>
      <c r="DC320" s="22"/>
      <c r="DD320" s="22"/>
      <c r="DE320" s="22"/>
      <c r="DF320" s="22"/>
      <c r="DG320" s="22"/>
      <c r="DH320" s="22"/>
      <c r="DI320" s="22"/>
      <c r="DJ320" s="22"/>
      <c r="DK320" s="22"/>
      <c r="DL320" s="22"/>
      <c r="DM320" s="22"/>
      <c r="DN320" s="22"/>
      <c r="DO320" s="22"/>
      <c r="DP320" s="22"/>
      <c r="DQ320" s="22"/>
      <c r="DR320" s="22"/>
      <c r="DS320" s="22"/>
      <c r="DT320" s="22"/>
      <c r="DU320" s="22"/>
      <c r="DV320" s="22"/>
      <c r="DW320" s="22"/>
      <c r="DX320" s="22"/>
      <c r="DY320" s="22"/>
      <c r="DZ320" s="22"/>
      <c r="EA320" s="22"/>
      <c r="EB320" s="22"/>
      <c r="EC320" s="22"/>
      <c r="ED320" s="22"/>
      <c r="EE320" s="22"/>
      <c r="EF320" s="22"/>
      <c r="EG320" s="22"/>
      <c r="EH320" s="22"/>
      <c r="EI320" s="22"/>
      <c r="EJ320" s="22"/>
      <c r="EK320" s="22"/>
      <c r="EL320" s="22"/>
      <c r="EM320" s="22"/>
      <c r="EN320" s="22"/>
      <c r="EO320" s="22"/>
      <c r="EP320" s="22"/>
      <c r="EQ320" s="22"/>
      <c r="ER320" s="22"/>
      <c r="ES320" s="22"/>
      <c r="ET320" s="22"/>
      <c r="EU320" s="22"/>
      <c r="EV320" s="22"/>
      <c r="EW320" s="22"/>
      <c r="EX320" s="22"/>
      <c r="EY320" s="22"/>
      <c r="EZ320" s="22"/>
      <c r="FA320" s="22"/>
      <c r="FB320" s="22"/>
      <c r="FC320" s="22"/>
      <c r="FD320" s="22"/>
      <c r="FE320" s="22"/>
      <c r="FF320" s="22"/>
      <c r="FG320" s="7"/>
      <c r="FH320" s="7"/>
      <c r="FI320" s="7"/>
      <c r="FJ320" s="7"/>
      <c r="FK320" s="7"/>
      <c r="FL320" s="7"/>
      <c r="FM320" s="7"/>
      <c r="FN320" s="7"/>
      <c r="FO320" s="7"/>
      <c r="FP320" s="7"/>
      <c r="FQ320" s="7"/>
      <c r="FR320" s="7"/>
      <c r="FS320" s="7"/>
      <c r="FT320" s="7"/>
      <c r="FU320" s="7"/>
      <c r="FV320" s="7"/>
      <c r="FW320" s="7"/>
      <c r="FX320" s="7"/>
      <c r="FY320" s="7"/>
      <c r="FZ320" s="7"/>
      <c r="GA320" s="7"/>
      <c r="GB320" s="7"/>
      <c r="GC320" s="7"/>
      <c r="GD320" s="7"/>
      <c r="GE320" s="7"/>
      <c r="GF320" s="7"/>
      <c r="GG320" s="7"/>
      <c r="GH320" s="7"/>
      <c r="GI320" s="7"/>
      <c r="GJ320" s="7"/>
      <c r="GK320" s="7"/>
      <c r="GL320" s="7"/>
      <c r="GM320" s="7"/>
      <c r="GN320" s="7"/>
      <c r="GO320" s="7"/>
      <c r="GP320" s="7"/>
      <c r="GQ320" s="7"/>
      <c r="GR320" s="7"/>
      <c r="GS320" s="7"/>
      <c r="GT320" s="7"/>
      <c r="GU320" s="7"/>
      <c r="GV320" s="7"/>
      <c r="GW320" s="7"/>
      <c r="GX320" s="7"/>
      <c r="GY320" s="7"/>
      <c r="GZ320" s="7"/>
      <c r="HA320" s="7"/>
      <c r="HB320" s="7"/>
      <c r="HC320" s="7"/>
      <c r="HD320" s="7"/>
      <c r="HE320" s="7"/>
      <c r="HF320" s="7"/>
      <c r="HG320" s="7"/>
      <c r="HH320" s="7"/>
      <c r="HI320" s="7"/>
      <c r="HJ320" s="7"/>
      <c r="HK320" s="7"/>
      <c r="HL320" s="7"/>
      <c r="HM320" s="7"/>
      <c r="HN320" s="7"/>
      <c r="HO320" s="7"/>
      <c r="HP320" s="7"/>
      <c r="HQ320" s="7"/>
      <c r="HR320" s="7"/>
      <c r="HS320" s="7"/>
      <c r="HT320" s="7"/>
      <c r="HU320" s="7"/>
      <c r="HV320" s="7"/>
      <c r="HW320" s="7"/>
      <c r="HX320" s="7"/>
      <c r="HY320" s="7"/>
      <c r="HZ320" s="7"/>
      <c r="IA320" s="7"/>
      <c r="IB320" s="7"/>
      <c r="IC320" s="7"/>
      <c r="ID320" s="7"/>
      <c r="IE320" s="7"/>
      <c r="IF320" s="7"/>
      <c r="IG320" s="7"/>
      <c r="IH320" s="7"/>
      <c r="II320" s="7"/>
      <c r="IJ320" s="7"/>
      <c r="IK320" s="7"/>
      <c r="IL320" s="7"/>
      <c r="IM320" s="7"/>
      <c r="IN320" s="7"/>
      <c r="IO320" s="7"/>
    </row>
    <row r="321" spans="1:249" ht="31.5">
      <c r="A321" s="31" t="s">
        <v>286</v>
      </c>
      <c r="B321" s="30">
        <f t="shared" si="58"/>
        <v>2500</v>
      </c>
      <c r="C321" s="30">
        <f t="shared" si="58"/>
        <v>2500</v>
      </c>
      <c r="D321" s="30">
        <f t="shared" si="58"/>
        <v>0</v>
      </c>
      <c r="E321" s="30">
        <v>0</v>
      </c>
      <c r="F321" s="30">
        <v>0</v>
      </c>
      <c r="G321" s="30">
        <f t="shared" si="59"/>
        <v>0</v>
      </c>
      <c r="H321" s="30">
        <v>0</v>
      </c>
      <c r="I321" s="30">
        <v>0</v>
      </c>
      <c r="J321" s="30">
        <f t="shared" si="60"/>
        <v>0</v>
      </c>
      <c r="K321" s="30">
        <v>2500</v>
      </c>
      <c r="L321" s="30">
        <v>2500</v>
      </c>
      <c r="M321" s="30">
        <f t="shared" si="61"/>
        <v>0</v>
      </c>
      <c r="N321" s="30">
        <v>0</v>
      </c>
      <c r="O321" s="30">
        <v>0</v>
      </c>
      <c r="P321" s="30">
        <f t="shared" si="62"/>
        <v>0</v>
      </c>
      <c r="Q321" s="30">
        <v>0</v>
      </c>
      <c r="R321" s="30">
        <v>0</v>
      </c>
      <c r="S321" s="30">
        <f t="shared" si="63"/>
        <v>0</v>
      </c>
      <c r="T321" s="30">
        <v>0</v>
      </c>
      <c r="U321" s="30">
        <v>0</v>
      </c>
      <c r="V321" s="30">
        <f t="shared" si="64"/>
        <v>0</v>
      </c>
      <c r="W321" s="30">
        <v>0</v>
      </c>
      <c r="X321" s="30">
        <v>0</v>
      </c>
      <c r="Y321" s="30">
        <f t="shared" si="65"/>
        <v>0</v>
      </c>
      <c r="Z321" s="30">
        <v>0</v>
      </c>
      <c r="AA321" s="30">
        <v>0</v>
      </c>
      <c r="AB321" s="30">
        <f t="shared" si="66"/>
        <v>0</v>
      </c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  <c r="CC321" s="7"/>
      <c r="CD321" s="7"/>
      <c r="CE321" s="7"/>
      <c r="CF321" s="7"/>
      <c r="CG321" s="7"/>
      <c r="CH321" s="7"/>
      <c r="CI321" s="7"/>
      <c r="CJ321" s="7"/>
      <c r="CK321" s="7"/>
      <c r="CL321" s="7"/>
      <c r="CM321" s="7"/>
      <c r="CN321" s="7"/>
      <c r="CO321" s="7"/>
      <c r="CP321" s="7"/>
      <c r="CQ321" s="7"/>
      <c r="CR321" s="7"/>
      <c r="CS321" s="7"/>
      <c r="CT321" s="7"/>
      <c r="CU321" s="7"/>
      <c r="CV321" s="7"/>
      <c r="CW321" s="7"/>
      <c r="CX321" s="7"/>
      <c r="CY321" s="7"/>
      <c r="CZ321" s="7"/>
      <c r="DA321" s="7"/>
      <c r="DB321" s="7"/>
      <c r="DC321" s="7"/>
      <c r="DD321" s="7"/>
      <c r="DE321" s="7"/>
      <c r="DF321" s="7"/>
      <c r="DG321" s="7"/>
      <c r="DH321" s="7"/>
      <c r="DI321" s="7"/>
      <c r="DJ321" s="7"/>
      <c r="DK321" s="7"/>
      <c r="DL321" s="7"/>
      <c r="DM321" s="7"/>
      <c r="DN321" s="7"/>
      <c r="DO321" s="7"/>
      <c r="DP321" s="7"/>
      <c r="DQ321" s="7"/>
      <c r="DR321" s="7"/>
      <c r="DS321" s="7"/>
      <c r="DT321" s="7"/>
      <c r="DU321" s="7"/>
      <c r="DV321" s="7"/>
      <c r="DW321" s="7"/>
      <c r="DX321" s="7"/>
      <c r="DY321" s="7"/>
      <c r="DZ321" s="7"/>
      <c r="EA321" s="7"/>
      <c r="EB321" s="7"/>
      <c r="EC321" s="7"/>
      <c r="ED321" s="7"/>
      <c r="EE321" s="7"/>
      <c r="EF321" s="7"/>
      <c r="EG321" s="7"/>
      <c r="EH321" s="7"/>
      <c r="EI321" s="7"/>
      <c r="EJ321" s="7"/>
      <c r="EK321" s="7"/>
      <c r="EL321" s="7"/>
      <c r="EM321" s="7"/>
      <c r="EN321" s="7"/>
      <c r="EO321" s="7"/>
      <c r="EP321" s="7"/>
      <c r="EQ321" s="7"/>
      <c r="ER321" s="7"/>
      <c r="ES321" s="7"/>
      <c r="ET321" s="7"/>
      <c r="EU321" s="7"/>
      <c r="EV321" s="7"/>
      <c r="EW321" s="7"/>
      <c r="EX321" s="7"/>
      <c r="EY321" s="7"/>
      <c r="EZ321" s="7"/>
      <c r="FA321" s="7"/>
      <c r="FB321" s="7"/>
      <c r="FC321" s="7"/>
      <c r="FD321" s="7"/>
      <c r="FE321" s="7"/>
      <c r="FF321" s="7"/>
      <c r="FG321" s="7"/>
      <c r="FH321" s="7"/>
      <c r="FI321" s="7"/>
      <c r="FJ321" s="7"/>
      <c r="FK321" s="7"/>
      <c r="FL321" s="7"/>
      <c r="FM321" s="7"/>
      <c r="FN321" s="7"/>
      <c r="FO321" s="7"/>
      <c r="FP321" s="7"/>
      <c r="FQ321" s="7"/>
      <c r="FR321" s="7"/>
      <c r="FS321" s="7"/>
      <c r="FT321" s="7"/>
      <c r="FU321" s="7"/>
      <c r="FV321" s="7"/>
      <c r="FW321" s="7"/>
      <c r="FX321" s="7"/>
      <c r="FY321" s="7"/>
      <c r="FZ321" s="7"/>
      <c r="GA321" s="7"/>
      <c r="GB321" s="7"/>
      <c r="GC321" s="7"/>
      <c r="GD321" s="7"/>
      <c r="GE321" s="7"/>
      <c r="GF321" s="7"/>
      <c r="GG321" s="7"/>
      <c r="GH321" s="7"/>
      <c r="GI321" s="7"/>
      <c r="GJ321" s="7"/>
      <c r="GK321" s="7"/>
      <c r="GL321" s="7"/>
      <c r="GM321" s="7"/>
      <c r="GN321" s="7"/>
      <c r="GO321" s="7"/>
      <c r="GP321" s="7"/>
      <c r="GQ321" s="7"/>
      <c r="GR321" s="7"/>
      <c r="GS321" s="7"/>
      <c r="GT321" s="7"/>
      <c r="GU321" s="7"/>
      <c r="GV321" s="7"/>
      <c r="GW321" s="7"/>
      <c r="GX321" s="7"/>
      <c r="GY321" s="7"/>
      <c r="GZ321" s="7"/>
      <c r="HA321" s="7"/>
      <c r="HB321" s="7"/>
      <c r="HC321" s="7"/>
      <c r="HD321" s="7"/>
      <c r="HE321" s="7"/>
      <c r="HF321" s="7"/>
      <c r="HG321" s="7"/>
      <c r="HH321" s="7"/>
      <c r="HI321" s="7"/>
      <c r="HJ321" s="7"/>
      <c r="HK321" s="7"/>
      <c r="HL321" s="7"/>
      <c r="HM321" s="7"/>
      <c r="HN321" s="7"/>
      <c r="HO321" s="7"/>
      <c r="HP321" s="7"/>
      <c r="HQ321" s="7"/>
      <c r="HR321" s="7"/>
      <c r="HS321" s="7"/>
      <c r="HT321" s="7"/>
      <c r="HU321" s="7"/>
      <c r="HV321" s="7"/>
      <c r="HW321" s="7"/>
      <c r="HX321" s="7"/>
      <c r="HY321" s="7"/>
      <c r="HZ321" s="7"/>
      <c r="IA321" s="7"/>
      <c r="IB321" s="7"/>
      <c r="IC321" s="7"/>
      <c r="ID321" s="7"/>
      <c r="IE321" s="7"/>
      <c r="IF321" s="7"/>
      <c r="IG321" s="7"/>
      <c r="IH321" s="7"/>
      <c r="II321" s="7"/>
      <c r="IJ321" s="7"/>
      <c r="IK321" s="7"/>
      <c r="IL321" s="7"/>
      <c r="IM321" s="7"/>
      <c r="IN321" s="7"/>
      <c r="IO321" s="7"/>
    </row>
    <row r="322" spans="1:249" ht="31.5">
      <c r="A322" s="31" t="s">
        <v>287</v>
      </c>
      <c r="B322" s="30">
        <f t="shared" si="58"/>
        <v>3500</v>
      </c>
      <c r="C322" s="30">
        <f t="shared" si="58"/>
        <v>3500</v>
      </c>
      <c r="D322" s="30">
        <f t="shared" si="58"/>
        <v>0</v>
      </c>
      <c r="E322" s="30">
        <v>0</v>
      </c>
      <c r="F322" s="30">
        <v>0</v>
      </c>
      <c r="G322" s="30">
        <f t="shared" si="59"/>
        <v>0</v>
      </c>
      <c r="H322" s="30">
        <v>0</v>
      </c>
      <c r="I322" s="30">
        <v>0</v>
      </c>
      <c r="J322" s="30">
        <f t="shared" si="60"/>
        <v>0</v>
      </c>
      <c r="K322" s="30">
        <v>3500</v>
      </c>
      <c r="L322" s="30">
        <v>3500</v>
      </c>
      <c r="M322" s="30">
        <f t="shared" si="61"/>
        <v>0</v>
      </c>
      <c r="N322" s="30">
        <v>0</v>
      </c>
      <c r="O322" s="30">
        <v>0</v>
      </c>
      <c r="P322" s="30">
        <f t="shared" si="62"/>
        <v>0</v>
      </c>
      <c r="Q322" s="30">
        <v>0</v>
      </c>
      <c r="R322" s="30">
        <v>0</v>
      </c>
      <c r="S322" s="30">
        <f t="shared" si="63"/>
        <v>0</v>
      </c>
      <c r="T322" s="30">
        <v>0</v>
      </c>
      <c r="U322" s="30">
        <v>0</v>
      </c>
      <c r="V322" s="30">
        <f t="shared" si="64"/>
        <v>0</v>
      </c>
      <c r="W322" s="30">
        <v>0</v>
      </c>
      <c r="X322" s="30">
        <v>0</v>
      </c>
      <c r="Y322" s="30">
        <f t="shared" si="65"/>
        <v>0</v>
      </c>
      <c r="Z322" s="30">
        <v>0</v>
      </c>
      <c r="AA322" s="30">
        <v>0</v>
      </c>
      <c r="AB322" s="30">
        <f t="shared" si="66"/>
        <v>0</v>
      </c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  <c r="CC322" s="7"/>
      <c r="CD322" s="7"/>
      <c r="CE322" s="7"/>
      <c r="CF322" s="7"/>
      <c r="CG322" s="7"/>
      <c r="CH322" s="7"/>
      <c r="CI322" s="7"/>
      <c r="CJ322" s="7"/>
      <c r="CK322" s="7"/>
      <c r="CL322" s="7"/>
      <c r="CM322" s="7"/>
      <c r="CN322" s="7"/>
      <c r="CO322" s="7"/>
      <c r="CP322" s="7"/>
      <c r="CQ322" s="7"/>
      <c r="CR322" s="7"/>
      <c r="CS322" s="7"/>
      <c r="CT322" s="7"/>
      <c r="CU322" s="7"/>
      <c r="CV322" s="7"/>
      <c r="CW322" s="7"/>
      <c r="CX322" s="7"/>
      <c r="CY322" s="7"/>
      <c r="CZ322" s="7"/>
      <c r="DA322" s="7"/>
      <c r="DB322" s="7"/>
      <c r="DC322" s="7"/>
      <c r="DD322" s="7"/>
      <c r="DE322" s="7"/>
      <c r="DF322" s="7"/>
      <c r="DG322" s="7"/>
      <c r="DH322" s="7"/>
      <c r="DI322" s="7"/>
      <c r="DJ322" s="7"/>
      <c r="DK322" s="7"/>
      <c r="DL322" s="7"/>
      <c r="DM322" s="7"/>
      <c r="DN322" s="7"/>
      <c r="DO322" s="7"/>
      <c r="DP322" s="7"/>
      <c r="DQ322" s="7"/>
      <c r="DR322" s="7"/>
      <c r="DS322" s="7"/>
      <c r="DT322" s="7"/>
      <c r="DU322" s="7"/>
      <c r="DV322" s="7"/>
      <c r="DW322" s="7"/>
      <c r="DX322" s="7"/>
      <c r="DY322" s="7"/>
      <c r="DZ322" s="7"/>
      <c r="EA322" s="7"/>
      <c r="EB322" s="7"/>
      <c r="EC322" s="7"/>
      <c r="ED322" s="7"/>
      <c r="EE322" s="7"/>
      <c r="EF322" s="7"/>
      <c r="EG322" s="7"/>
      <c r="EH322" s="7"/>
      <c r="EI322" s="7"/>
      <c r="EJ322" s="7"/>
      <c r="EK322" s="7"/>
      <c r="EL322" s="7"/>
      <c r="EM322" s="7"/>
      <c r="EN322" s="7"/>
      <c r="EO322" s="7"/>
      <c r="EP322" s="7"/>
      <c r="EQ322" s="7"/>
      <c r="ER322" s="7"/>
      <c r="ES322" s="7"/>
      <c r="ET322" s="7"/>
      <c r="EU322" s="7"/>
      <c r="EV322" s="7"/>
      <c r="EW322" s="7"/>
      <c r="EX322" s="7"/>
      <c r="EY322" s="7"/>
      <c r="EZ322" s="7"/>
      <c r="FA322" s="7"/>
      <c r="FB322" s="7"/>
      <c r="FC322" s="7"/>
      <c r="FD322" s="7"/>
      <c r="FE322" s="7"/>
      <c r="FF322" s="7"/>
      <c r="FG322" s="7"/>
      <c r="FH322" s="7"/>
      <c r="FI322" s="7"/>
      <c r="FJ322" s="7"/>
      <c r="FK322" s="7"/>
      <c r="FL322" s="7"/>
      <c r="FM322" s="7"/>
      <c r="FN322" s="7"/>
      <c r="FO322" s="7"/>
      <c r="FP322" s="7"/>
      <c r="FQ322" s="7"/>
      <c r="FR322" s="7"/>
      <c r="FS322" s="7"/>
      <c r="FT322" s="7"/>
      <c r="FU322" s="7"/>
      <c r="FV322" s="7"/>
      <c r="FW322" s="7"/>
      <c r="FX322" s="7"/>
      <c r="FY322" s="7"/>
      <c r="FZ322" s="7"/>
      <c r="GA322" s="7"/>
      <c r="GB322" s="7"/>
      <c r="GC322" s="7"/>
      <c r="GD322" s="7"/>
      <c r="GE322" s="7"/>
      <c r="GF322" s="7"/>
      <c r="GG322" s="7"/>
      <c r="GH322" s="7"/>
      <c r="GI322" s="7"/>
      <c r="GJ322" s="7"/>
      <c r="GK322" s="7"/>
      <c r="GL322" s="7"/>
      <c r="GM322" s="7"/>
      <c r="GN322" s="7"/>
      <c r="GO322" s="7"/>
      <c r="GP322" s="7"/>
      <c r="GQ322" s="7"/>
      <c r="GR322" s="7"/>
      <c r="GS322" s="7"/>
      <c r="GT322" s="7"/>
      <c r="GU322" s="7"/>
      <c r="GV322" s="7"/>
      <c r="GW322" s="7"/>
      <c r="GX322" s="7"/>
      <c r="GY322" s="7"/>
      <c r="GZ322" s="7"/>
      <c r="HA322" s="7"/>
      <c r="HB322" s="7"/>
      <c r="HC322" s="7"/>
      <c r="HD322" s="7"/>
      <c r="HE322" s="7"/>
      <c r="HF322" s="7"/>
      <c r="HG322" s="7"/>
      <c r="HH322" s="7"/>
      <c r="HI322" s="7"/>
      <c r="HJ322" s="7"/>
      <c r="HK322" s="7"/>
      <c r="HL322" s="7"/>
      <c r="HM322" s="7"/>
      <c r="HN322" s="7"/>
      <c r="HO322" s="7"/>
      <c r="HP322" s="7"/>
      <c r="HQ322" s="7"/>
      <c r="HR322" s="7"/>
      <c r="HS322" s="7"/>
      <c r="HT322" s="7"/>
      <c r="HU322" s="7"/>
      <c r="HV322" s="7"/>
      <c r="HW322" s="7"/>
      <c r="HX322" s="7"/>
      <c r="HY322" s="7"/>
      <c r="HZ322" s="7"/>
      <c r="IA322" s="7"/>
      <c r="IB322" s="7"/>
      <c r="IC322" s="7"/>
      <c r="ID322" s="7"/>
      <c r="IE322" s="7"/>
      <c r="IF322" s="7"/>
      <c r="IG322" s="7"/>
      <c r="IH322" s="7"/>
      <c r="II322" s="7"/>
      <c r="IJ322" s="7"/>
      <c r="IK322" s="7"/>
      <c r="IL322" s="7"/>
      <c r="IM322" s="7"/>
      <c r="IN322" s="7"/>
      <c r="IO322" s="7"/>
    </row>
    <row r="323" spans="1:249" ht="78.75">
      <c r="A323" s="32" t="s">
        <v>288</v>
      </c>
      <c r="B323" s="30">
        <f t="shared" si="58"/>
        <v>127212</v>
      </c>
      <c r="C323" s="30">
        <f t="shared" si="58"/>
        <v>127212</v>
      </c>
      <c r="D323" s="30">
        <f t="shared" si="58"/>
        <v>0</v>
      </c>
      <c r="E323" s="30">
        <v>0</v>
      </c>
      <c r="F323" s="30">
        <v>0</v>
      </c>
      <c r="G323" s="30">
        <f t="shared" si="59"/>
        <v>0</v>
      </c>
      <c r="H323" s="30">
        <v>0</v>
      </c>
      <c r="I323" s="30">
        <v>0</v>
      </c>
      <c r="J323" s="30">
        <f t="shared" si="60"/>
        <v>0</v>
      </c>
      <c r="K323" s="30">
        <f>120000+7212</f>
        <v>127212</v>
      </c>
      <c r="L323" s="30">
        <f>120000+7212</f>
        <v>127212</v>
      </c>
      <c r="M323" s="30">
        <f t="shared" si="61"/>
        <v>0</v>
      </c>
      <c r="N323" s="30">
        <v>0</v>
      </c>
      <c r="O323" s="30">
        <v>0</v>
      </c>
      <c r="P323" s="30">
        <f t="shared" si="62"/>
        <v>0</v>
      </c>
      <c r="Q323" s="30">
        <v>0</v>
      </c>
      <c r="R323" s="30">
        <v>0</v>
      </c>
      <c r="S323" s="30">
        <f t="shared" si="63"/>
        <v>0</v>
      </c>
      <c r="T323" s="30">
        <v>0</v>
      </c>
      <c r="U323" s="30">
        <v>0</v>
      </c>
      <c r="V323" s="30">
        <f t="shared" si="64"/>
        <v>0</v>
      </c>
      <c r="W323" s="30">
        <v>0</v>
      </c>
      <c r="X323" s="30">
        <v>0</v>
      </c>
      <c r="Y323" s="30">
        <f t="shared" si="65"/>
        <v>0</v>
      </c>
      <c r="Z323" s="30">
        <v>0</v>
      </c>
      <c r="AA323" s="30">
        <v>0</v>
      </c>
      <c r="AB323" s="30">
        <f t="shared" si="66"/>
        <v>0</v>
      </c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  <c r="BX323" s="7"/>
      <c r="BY323" s="7"/>
      <c r="BZ323" s="7"/>
      <c r="CA323" s="7"/>
      <c r="CB323" s="7"/>
      <c r="CC323" s="7"/>
      <c r="CD323" s="7"/>
      <c r="CE323" s="7"/>
      <c r="CF323" s="7"/>
      <c r="CG323" s="7"/>
      <c r="CH323" s="7"/>
      <c r="CI323" s="7"/>
      <c r="CJ323" s="7"/>
      <c r="CK323" s="7"/>
      <c r="CL323" s="7"/>
      <c r="CM323" s="7"/>
      <c r="CN323" s="7"/>
      <c r="CO323" s="7"/>
      <c r="CP323" s="7"/>
      <c r="CQ323" s="7"/>
      <c r="CR323" s="7"/>
      <c r="CS323" s="7"/>
      <c r="CT323" s="7"/>
      <c r="CU323" s="7"/>
      <c r="CV323" s="7"/>
      <c r="CW323" s="7"/>
      <c r="CX323" s="7"/>
      <c r="CY323" s="7"/>
      <c r="CZ323" s="7"/>
      <c r="DA323" s="7"/>
      <c r="DB323" s="7"/>
      <c r="DC323" s="7"/>
      <c r="DD323" s="7"/>
      <c r="DE323" s="7"/>
      <c r="DF323" s="7"/>
      <c r="DG323" s="7"/>
      <c r="DH323" s="7"/>
      <c r="DI323" s="7"/>
      <c r="DJ323" s="7"/>
      <c r="DK323" s="7"/>
      <c r="DL323" s="7"/>
      <c r="DM323" s="7"/>
      <c r="DN323" s="7"/>
      <c r="DO323" s="7"/>
      <c r="DP323" s="7"/>
      <c r="DQ323" s="7"/>
      <c r="DR323" s="7"/>
      <c r="DS323" s="7"/>
      <c r="DT323" s="7"/>
      <c r="DU323" s="7"/>
      <c r="DV323" s="7"/>
      <c r="DW323" s="7"/>
      <c r="DX323" s="7"/>
      <c r="DY323" s="7"/>
      <c r="DZ323" s="7"/>
      <c r="EA323" s="7"/>
      <c r="EB323" s="7"/>
      <c r="EC323" s="7"/>
      <c r="ED323" s="7"/>
      <c r="EE323" s="7"/>
      <c r="EF323" s="7"/>
      <c r="EG323" s="7"/>
      <c r="EH323" s="7"/>
      <c r="EI323" s="7"/>
      <c r="EJ323" s="7"/>
      <c r="EK323" s="7"/>
      <c r="EL323" s="7"/>
      <c r="EM323" s="7"/>
      <c r="EN323" s="7"/>
      <c r="EO323" s="7"/>
      <c r="EP323" s="7"/>
      <c r="EQ323" s="7"/>
      <c r="ER323" s="7"/>
      <c r="ES323" s="7"/>
      <c r="ET323" s="7"/>
      <c r="EU323" s="7"/>
      <c r="EV323" s="7"/>
      <c r="EW323" s="7"/>
      <c r="EX323" s="7"/>
      <c r="EY323" s="7"/>
      <c r="EZ323" s="7"/>
      <c r="FA323" s="7"/>
      <c r="FB323" s="7"/>
      <c r="FC323" s="7"/>
      <c r="FD323" s="7"/>
      <c r="FE323" s="7"/>
      <c r="FF323" s="7"/>
      <c r="FG323" s="7"/>
      <c r="FH323" s="7"/>
      <c r="FI323" s="7"/>
      <c r="FJ323" s="7"/>
      <c r="FK323" s="7"/>
      <c r="FL323" s="7"/>
      <c r="FM323" s="7"/>
      <c r="FN323" s="7"/>
      <c r="FO323" s="7"/>
      <c r="FP323" s="7"/>
      <c r="FQ323" s="7"/>
      <c r="FR323" s="7"/>
      <c r="FS323" s="7"/>
      <c r="FT323" s="7"/>
      <c r="FU323" s="7"/>
      <c r="FV323" s="7"/>
      <c r="FW323" s="7"/>
      <c r="FX323" s="7"/>
      <c r="FY323" s="7"/>
      <c r="FZ323" s="7"/>
      <c r="GA323" s="7"/>
      <c r="GB323" s="7"/>
      <c r="GC323" s="7"/>
      <c r="GD323" s="7"/>
      <c r="GE323" s="7"/>
      <c r="GF323" s="7"/>
      <c r="GG323" s="7"/>
      <c r="GH323" s="7"/>
      <c r="GI323" s="7"/>
      <c r="GJ323" s="7"/>
      <c r="GK323" s="7"/>
      <c r="GL323" s="7"/>
      <c r="GM323" s="7"/>
      <c r="GN323" s="7"/>
      <c r="GO323" s="7"/>
      <c r="GP323" s="7"/>
      <c r="GQ323" s="7"/>
      <c r="GR323" s="7"/>
      <c r="GS323" s="7"/>
      <c r="GT323" s="7"/>
      <c r="GU323" s="7"/>
      <c r="GV323" s="7"/>
      <c r="GW323" s="7"/>
      <c r="GX323" s="7"/>
      <c r="GY323" s="7"/>
      <c r="GZ323" s="7"/>
      <c r="HA323" s="7"/>
      <c r="HB323" s="7"/>
      <c r="HC323" s="7"/>
      <c r="HD323" s="7"/>
      <c r="HE323" s="7"/>
      <c r="HF323" s="7"/>
      <c r="HG323" s="7"/>
      <c r="HH323" s="7"/>
      <c r="HI323" s="7"/>
      <c r="HJ323" s="7"/>
      <c r="HK323" s="7"/>
      <c r="HL323" s="7"/>
      <c r="HM323" s="7"/>
      <c r="HN323" s="7"/>
      <c r="HO323" s="7"/>
      <c r="HP323" s="7"/>
      <c r="HQ323" s="7"/>
      <c r="HR323" s="7"/>
      <c r="HS323" s="7"/>
      <c r="HT323" s="7"/>
      <c r="HU323" s="7"/>
      <c r="HV323" s="7"/>
      <c r="HW323" s="7"/>
      <c r="HX323" s="7"/>
      <c r="HY323" s="7"/>
      <c r="HZ323" s="7"/>
      <c r="IA323" s="7"/>
      <c r="IB323" s="7"/>
      <c r="IC323" s="7"/>
      <c r="ID323" s="7"/>
      <c r="IE323" s="7"/>
      <c r="IF323" s="7"/>
      <c r="IG323" s="7"/>
      <c r="IH323" s="7"/>
      <c r="II323" s="7"/>
      <c r="IJ323" s="7"/>
      <c r="IK323" s="7"/>
      <c r="IL323" s="7"/>
      <c r="IM323" s="7"/>
      <c r="IN323" s="7"/>
      <c r="IO323" s="7"/>
    </row>
    <row r="324" spans="1:249">
      <c r="A324" s="31" t="s">
        <v>289</v>
      </c>
      <c r="B324" s="30">
        <f t="shared" si="58"/>
        <v>5000</v>
      </c>
      <c r="C324" s="30">
        <f t="shared" si="58"/>
        <v>5000</v>
      </c>
      <c r="D324" s="30">
        <f t="shared" si="58"/>
        <v>0</v>
      </c>
      <c r="E324" s="30">
        <v>0</v>
      </c>
      <c r="F324" s="30">
        <v>0</v>
      </c>
      <c r="G324" s="30">
        <f t="shared" si="59"/>
        <v>0</v>
      </c>
      <c r="H324" s="30">
        <v>0</v>
      </c>
      <c r="I324" s="30">
        <v>0</v>
      </c>
      <c r="J324" s="30">
        <f t="shared" si="60"/>
        <v>0</v>
      </c>
      <c r="K324" s="30">
        <v>5000</v>
      </c>
      <c r="L324" s="30">
        <v>5000</v>
      </c>
      <c r="M324" s="30">
        <f t="shared" si="61"/>
        <v>0</v>
      </c>
      <c r="N324" s="30">
        <v>0</v>
      </c>
      <c r="O324" s="30">
        <v>0</v>
      </c>
      <c r="P324" s="30">
        <f t="shared" si="62"/>
        <v>0</v>
      </c>
      <c r="Q324" s="30">
        <v>0</v>
      </c>
      <c r="R324" s="30">
        <v>0</v>
      </c>
      <c r="S324" s="30">
        <f t="shared" si="63"/>
        <v>0</v>
      </c>
      <c r="T324" s="30">
        <v>0</v>
      </c>
      <c r="U324" s="30">
        <v>0</v>
      </c>
      <c r="V324" s="30">
        <f t="shared" si="64"/>
        <v>0</v>
      </c>
      <c r="W324" s="30">
        <v>0</v>
      </c>
      <c r="X324" s="30">
        <v>0</v>
      </c>
      <c r="Y324" s="30">
        <f t="shared" si="65"/>
        <v>0</v>
      </c>
      <c r="Z324" s="30">
        <v>0</v>
      </c>
      <c r="AA324" s="30">
        <v>0</v>
      </c>
      <c r="AB324" s="30">
        <f t="shared" si="66"/>
        <v>0</v>
      </c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  <c r="CB324" s="7"/>
      <c r="CC324" s="7"/>
      <c r="CD324" s="7"/>
      <c r="CE324" s="7"/>
      <c r="CF324" s="7"/>
      <c r="CG324" s="7"/>
      <c r="CH324" s="7"/>
      <c r="CI324" s="7"/>
      <c r="CJ324" s="7"/>
      <c r="CK324" s="7"/>
      <c r="CL324" s="7"/>
      <c r="CM324" s="7"/>
      <c r="CN324" s="7"/>
      <c r="CO324" s="7"/>
      <c r="CP324" s="7"/>
      <c r="CQ324" s="7"/>
      <c r="CR324" s="7"/>
      <c r="CS324" s="7"/>
      <c r="CT324" s="7"/>
      <c r="CU324" s="7"/>
      <c r="CV324" s="7"/>
      <c r="CW324" s="7"/>
      <c r="CX324" s="7"/>
      <c r="CY324" s="7"/>
      <c r="CZ324" s="7"/>
      <c r="DA324" s="7"/>
      <c r="DB324" s="7"/>
      <c r="DC324" s="7"/>
      <c r="DD324" s="7"/>
      <c r="DE324" s="7"/>
      <c r="DF324" s="7"/>
      <c r="DG324" s="7"/>
      <c r="DH324" s="7"/>
      <c r="DI324" s="7"/>
      <c r="DJ324" s="7"/>
      <c r="DK324" s="7"/>
      <c r="DL324" s="7"/>
      <c r="DM324" s="7"/>
      <c r="DN324" s="7"/>
      <c r="DO324" s="7"/>
      <c r="DP324" s="7"/>
      <c r="DQ324" s="7"/>
      <c r="DR324" s="7"/>
      <c r="DS324" s="7"/>
      <c r="DT324" s="7"/>
      <c r="DU324" s="7"/>
      <c r="DV324" s="7"/>
      <c r="DW324" s="7"/>
      <c r="DX324" s="7"/>
      <c r="DY324" s="7"/>
      <c r="DZ324" s="7"/>
      <c r="EA324" s="7"/>
      <c r="EB324" s="7"/>
      <c r="EC324" s="7"/>
      <c r="ED324" s="7"/>
      <c r="EE324" s="7"/>
      <c r="EF324" s="7"/>
      <c r="EG324" s="7"/>
      <c r="EH324" s="7"/>
      <c r="EI324" s="7"/>
      <c r="EJ324" s="7"/>
      <c r="EK324" s="7"/>
      <c r="EL324" s="7"/>
      <c r="EM324" s="7"/>
      <c r="EN324" s="7"/>
      <c r="EO324" s="7"/>
      <c r="EP324" s="7"/>
      <c r="EQ324" s="7"/>
      <c r="ER324" s="7"/>
      <c r="ES324" s="7"/>
      <c r="ET324" s="7"/>
      <c r="EU324" s="7"/>
      <c r="EV324" s="7"/>
      <c r="EW324" s="7"/>
      <c r="EX324" s="7"/>
      <c r="EY324" s="7"/>
      <c r="EZ324" s="7"/>
      <c r="FA324" s="7"/>
      <c r="FB324" s="7"/>
      <c r="FC324" s="7"/>
      <c r="FD324" s="7"/>
      <c r="FE324" s="7"/>
      <c r="FF324" s="7"/>
      <c r="FG324" s="22"/>
      <c r="FH324" s="22"/>
      <c r="FI324" s="22"/>
      <c r="FJ324" s="22"/>
      <c r="FK324" s="22"/>
      <c r="FL324" s="22"/>
      <c r="FM324" s="22"/>
      <c r="FN324" s="22"/>
      <c r="FO324" s="22"/>
      <c r="FP324" s="22"/>
      <c r="FQ324" s="22"/>
      <c r="FR324" s="22"/>
      <c r="FS324" s="22"/>
      <c r="FT324" s="22"/>
      <c r="FU324" s="22"/>
      <c r="FV324" s="22"/>
      <c r="FW324" s="22"/>
      <c r="FX324" s="22"/>
      <c r="FY324" s="22"/>
      <c r="FZ324" s="22"/>
      <c r="GA324" s="7"/>
      <c r="GB324" s="7"/>
      <c r="GC324" s="7"/>
      <c r="GD324" s="7"/>
      <c r="GE324" s="7"/>
      <c r="GF324" s="7"/>
      <c r="GG324" s="7"/>
      <c r="GH324" s="7"/>
      <c r="GI324" s="7"/>
      <c r="GJ324" s="7"/>
      <c r="GK324" s="7"/>
      <c r="GL324" s="7"/>
      <c r="GM324" s="7"/>
      <c r="GN324" s="7"/>
      <c r="GO324" s="7"/>
      <c r="GP324" s="7"/>
      <c r="GQ324" s="7"/>
      <c r="GR324" s="7"/>
      <c r="GS324" s="7"/>
      <c r="GT324" s="7"/>
      <c r="GU324" s="7"/>
      <c r="GV324" s="7"/>
      <c r="GW324" s="7"/>
      <c r="GX324" s="7"/>
      <c r="GY324" s="7"/>
      <c r="GZ324" s="7"/>
      <c r="HA324" s="7"/>
      <c r="HB324" s="7"/>
      <c r="HC324" s="7"/>
      <c r="HD324" s="7"/>
      <c r="HE324" s="7"/>
      <c r="HF324" s="7"/>
      <c r="HG324" s="7"/>
      <c r="HH324" s="7"/>
      <c r="HI324" s="7"/>
      <c r="HJ324" s="7"/>
      <c r="HK324" s="7"/>
      <c r="HL324" s="7"/>
      <c r="HM324" s="7"/>
      <c r="HN324" s="7"/>
      <c r="HO324" s="7"/>
      <c r="HP324" s="7"/>
      <c r="HQ324" s="7"/>
      <c r="HR324" s="7"/>
      <c r="HS324" s="7"/>
      <c r="HT324" s="7"/>
      <c r="HU324" s="7"/>
      <c r="HV324" s="7"/>
      <c r="HW324" s="7"/>
      <c r="HX324" s="7"/>
      <c r="HY324" s="7"/>
      <c r="HZ324" s="7"/>
      <c r="IA324" s="7"/>
      <c r="IB324" s="7"/>
      <c r="IC324" s="7"/>
      <c r="ID324" s="7"/>
      <c r="IE324" s="7"/>
      <c r="IF324" s="7"/>
      <c r="IG324" s="7"/>
      <c r="IH324" s="7"/>
      <c r="II324" s="7"/>
      <c r="IJ324" s="7"/>
      <c r="IK324" s="7"/>
      <c r="IL324" s="7"/>
      <c r="IM324" s="7"/>
      <c r="IN324" s="7"/>
      <c r="IO324" s="7"/>
    </row>
    <row r="325" spans="1:249">
      <c r="A325" s="31" t="s">
        <v>290</v>
      </c>
      <c r="B325" s="30">
        <f t="shared" si="58"/>
        <v>5582</v>
      </c>
      <c r="C325" s="30">
        <f t="shared" si="58"/>
        <v>5582</v>
      </c>
      <c r="D325" s="30">
        <f t="shared" si="58"/>
        <v>0</v>
      </c>
      <c r="E325" s="30">
        <v>0</v>
      </c>
      <c r="F325" s="30">
        <v>0</v>
      </c>
      <c r="G325" s="30">
        <f t="shared" si="59"/>
        <v>0</v>
      </c>
      <c r="H325" s="30">
        <v>0</v>
      </c>
      <c r="I325" s="30">
        <v>0</v>
      </c>
      <c r="J325" s="30">
        <f t="shared" si="60"/>
        <v>0</v>
      </c>
      <c r="K325" s="30">
        <v>5582</v>
      </c>
      <c r="L325" s="30">
        <v>5582</v>
      </c>
      <c r="M325" s="30">
        <f t="shared" si="61"/>
        <v>0</v>
      </c>
      <c r="N325" s="30">
        <v>0</v>
      </c>
      <c r="O325" s="30">
        <v>0</v>
      </c>
      <c r="P325" s="30">
        <f t="shared" si="62"/>
        <v>0</v>
      </c>
      <c r="Q325" s="30">
        <v>0</v>
      </c>
      <c r="R325" s="30">
        <v>0</v>
      </c>
      <c r="S325" s="30">
        <f t="shared" si="63"/>
        <v>0</v>
      </c>
      <c r="T325" s="30">
        <v>0</v>
      </c>
      <c r="U325" s="30">
        <v>0</v>
      </c>
      <c r="V325" s="30">
        <f t="shared" si="64"/>
        <v>0</v>
      </c>
      <c r="W325" s="30">
        <v>0</v>
      </c>
      <c r="X325" s="30">
        <v>0</v>
      </c>
      <c r="Y325" s="30">
        <f t="shared" si="65"/>
        <v>0</v>
      </c>
      <c r="Z325" s="30">
        <v>0</v>
      </c>
      <c r="AA325" s="30">
        <v>0</v>
      </c>
      <c r="AB325" s="30">
        <f t="shared" si="66"/>
        <v>0</v>
      </c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/>
      <c r="BZ325" s="7"/>
      <c r="CA325" s="7"/>
      <c r="CB325" s="7"/>
      <c r="CC325" s="7"/>
      <c r="CD325" s="7"/>
      <c r="CE325" s="7"/>
      <c r="CF325" s="7"/>
      <c r="CG325" s="7"/>
      <c r="CH325" s="7"/>
      <c r="CI325" s="7"/>
      <c r="CJ325" s="7"/>
      <c r="CK325" s="7"/>
      <c r="CL325" s="7"/>
      <c r="CM325" s="7"/>
      <c r="CN325" s="7"/>
      <c r="CO325" s="7"/>
      <c r="CP325" s="7"/>
      <c r="CQ325" s="7"/>
      <c r="CR325" s="7"/>
      <c r="CS325" s="7"/>
      <c r="CT325" s="7"/>
      <c r="CU325" s="7"/>
      <c r="CV325" s="7"/>
      <c r="CW325" s="7"/>
      <c r="CX325" s="7"/>
      <c r="CY325" s="7"/>
      <c r="CZ325" s="7"/>
      <c r="DA325" s="7"/>
      <c r="DB325" s="7"/>
      <c r="DC325" s="7"/>
      <c r="DD325" s="7"/>
      <c r="DE325" s="7"/>
      <c r="DF325" s="7"/>
      <c r="DG325" s="7"/>
      <c r="DH325" s="7"/>
      <c r="DI325" s="7"/>
      <c r="DJ325" s="7"/>
      <c r="DK325" s="7"/>
      <c r="DL325" s="7"/>
      <c r="DM325" s="7"/>
      <c r="DN325" s="7"/>
      <c r="DO325" s="7"/>
      <c r="DP325" s="7"/>
      <c r="DQ325" s="7"/>
      <c r="DR325" s="7"/>
      <c r="DS325" s="7"/>
      <c r="DT325" s="7"/>
      <c r="DU325" s="7"/>
      <c r="DV325" s="7"/>
      <c r="DW325" s="7"/>
      <c r="DX325" s="7"/>
      <c r="DY325" s="7"/>
      <c r="DZ325" s="7"/>
      <c r="EA325" s="7"/>
      <c r="EB325" s="7"/>
      <c r="EC325" s="7"/>
      <c r="ED325" s="7"/>
      <c r="EE325" s="7"/>
      <c r="EF325" s="7"/>
      <c r="EG325" s="7"/>
      <c r="EH325" s="7"/>
      <c r="EI325" s="7"/>
      <c r="EJ325" s="7"/>
      <c r="EK325" s="7"/>
      <c r="EL325" s="7"/>
      <c r="EM325" s="7"/>
      <c r="EN325" s="7"/>
      <c r="EO325" s="7"/>
      <c r="EP325" s="7"/>
      <c r="EQ325" s="7"/>
      <c r="ER325" s="7"/>
      <c r="ES325" s="7"/>
      <c r="ET325" s="7"/>
      <c r="EU325" s="7"/>
      <c r="EV325" s="7"/>
      <c r="EW325" s="7"/>
      <c r="EX325" s="7"/>
      <c r="EY325" s="7"/>
      <c r="EZ325" s="7"/>
      <c r="FA325" s="7"/>
      <c r="FB325" s="7"/>
      <c r="FC325" s="7"/>
      <c r="FD325" s="7"/>
      <c r="FE325" s="7"/>
      <c r="FF325" s="7"/>
      <c r="FG325" s="22"/>
      <c r="FH325" s="22"/>
      <c r="FI325" s="22"/>
      <c r="FJ325" s="22"/>
      <c r="FK325" s="22"/>
      <c r="FL325" s="22"/>
      <c r="FM325" s="22"/>
      <c r="FN325" s="22"/>
      <c r="FO325" s="22"/>
      <c r="FP325" s="22"/>
      <c r="FQ325" s="22"/>
      <c r="FR325" s="22"/>
      <c r="FS325" s="22"/>
      <c r="FT325" s="22"/>
      <c r="FU325" s="22"/>
      <c r="FV325" s="22"/>
      <c r="FW325" s="22"/>
      <c r="FX325" s="22"/>
      <c r="FY325" s="22"/>
      <c r="FZ325" s="22"/>
      <c r="GA325" s="7"/>
      <c r="GB325" s="7"/>
      <c r="GC325" s="7"/>
      <c r="GD325" s="7"/>
      <c r="GE325" s="7"/>
      <c r="GF325" s="7"/>
      <c r="GG325" s="7"/>
      <c r="GH325" s="7"/>
      <c r="GI325" s="7"/>
      <c r="GJ325" s="7"/>
      <c r="GK325" s="7"/>
      <c r="GL325" s="7"/>
      <c r="GM325" s="7"/>
      <c r="GN325" s="7"/>
      <c r="GO325" s="7"/>
      <c r="GP325" s="7"/>
      <c r="GQ325" s="7"/>
      <c r="GR325" s="7"/>
      <c r="GS325" s="7"/>
      <c r="GT325" s="7"/>
      <c r="GU325" s="7"/>
      <c r="GV325" s="7"/>
      <c r="GW325" s="7"/>
      <c r="GX325" s="7"/>
      <c r="GY325" s="7"/>
      <c r="GZ325" s="7"/>
      <c r="HA325" s="7"/>
      <c r="HB325" s="7"/>
      <c r="HC325" s="7"/>
      <c r="HD325" s="7"/>
      <c r="HE325" s="7"/>
      <c r="HF325" s="7"/>
      <c r="HG325" s="7"/>
      <c r="HH325" s="7"/>
      <c r="HI325" s="7"/>
      <c r="HJ325" s="7"/>
      <c r="HK325" s="7"/>
      <c r="HL325" s="7"/>
      <c r="HM325" s="7"/>
      <c r="HN325" s="7"/>
      <c r="HO325" s="7"/>
      <c r="HP325" s="7"/>
      <c r="HQ325" s="7"/>
      <c r="HR325" s="7"/>
      <c r="HS325" s="7"/>
      <c r="HT325" s="7"/>
      <c r="HU325" s="7"/>
      <c r="HV325" s="7"/>
      <c r="HW325" s="7"/>
      <c r="HX325" s="7"/>
      <c r="HY325" s="7"/>
      <c r="HZ325" s="7"/>
      <c r="IA325" s="7"/>
      <c r="IB325" s="7"/>
      <c r="IC325" s="7"/>
      <c r="ID325" s="7"/>
      <c r="IE325" s="7"/>
      <c r="IF325" s="7"/>
      <c r="IG325" s="7"/>
      <c r="IH325" s="7"/>
      <c r="II325" s="7"/>
      <c r="IJ325" s="7"/>
      <c r="IK325" s="7"/>
      <c r="IL325" s="7"/>
      <c r="IM325" s="7"/>
      <c r="IN325" s="7"/>
      <c r="IO325" s="7"/>
    </row>
    <row r="326" spans="1:249">
      <c r="A326" s="23" t="s">
        <v>127</v>
      </c>
      <c r="B326" s="24">
        <f t="shared" si="58"/>
        <v>44000</v>
      </c>
      <c r="C326" s="24">
        <f t="shared" si="58"/>
        <v>44000</v>
      </c>
      <c r="D326" s="24">
        <f t="shared" si="58"/>
        <v>0</v>
      </c>
      <c r="E326" s="24">
        <f>SUM(E327)</f>
        <v>0</v>
      </c>
      <c r="F326" s="24">
        <f>SUM(F327)</f>
        <v>0</v>
      </c>
      <c r="G326" s="24">
        <f t="shared" si="59"/>
        <v>0</v>
      </c>
      <c r="H326" s="24">
        <f>SUM(H327)</f>
        <v>0</v>
      </c>
      <c r="I326" s="24">
        <f>SUM(I327)</f>
        <v>0</v>
      </c>
      <c r="J326" s="24">
        <f t="shared" si="60"/>
        <v>0</v>
      </c>
      <c r="K326" s="24">
        <f>SUM(K327)</f>
        <v>44000</v>
      </c>
      <c r="L326" s="24">
        <f>SUM(L327)</f>
        <v>44000</v>
      </c>
      <c r="M326" s="24">
        <f t="shared" si="61"/>
        <v>0</v>
      </c>
      <c r="N326" s="24">
        <f>SUM(N327)</f>
        <v>0</v>
      </c>
      <c r="O326" s="24">
        <f>SUM(O327)</f>
        <v>0</v>
      </c>
      <c r="P326" s="24">
        <f t="shared" si="62"/>
        <v>0</v>
      </c>
      <c r="Q326" s="24">
        <f>SUM(Q327)</f>
        <v>0</v>
      </c>
      <c r="R326" s="24">
        <f>SUM(R327)</f>
        <v>0</v>
      </c>
      <c r="S326" s="24">
        <f t="shared" si="63"/>
        <v>0</v>
      </c>
      <c r="T326" s="24">
        <f>SUM(T327)</f>
        <v>0</v>
      </c>
      <c r="U326" s="24">
        <f>SUM(U327)</f>
        <v>0</v>
      </c>
      <c r="V326" s="24">
        <f t="shared" si="64"/>
        <v>0</v>
      </c>
      <c r="W326" s="24">
        <f>SUM(W327)</f>
        <v>0</v>
      </c>
      <c r="X326" s="24">
        <f>SUM(X327)</f>
        <v>0</v>
      </c>
      <c r="Y326" s="24">
        <f t="shared" si="65"/>
        <v>0</v>
      </c>
      <c r="Z326" s="24">
        <f>SUM(Z327)</f>
        <v>0</v>
      </c>
      <c r="AA326" s="24">
        <f>SUM(AA327)</f>
        <v>0</v>
      </c>
      <c r="AB326" s="24">
        <f t="shared" si="66"/>
        <v>0</v>
      </c>
      <c r="AC326" s="22"/>
      <c r="AD326" s="22"/>
      <c r="AE326" s="22"/>
      <c r="AF326" s="22"/>
      <c r="AG326" s="22"/>
      <c r="AH326" s="22"/>
      <c r="AI326" s="22"/>
      <c r="AJ326" s="22"/>
      <c r="AK326" s="22"/>
      <c r="AL326" s="22"/>
      <c r="AM326" s="22"/>
      <c r="AN326" s="22"/>
      <c r="AO326" s="22"/>
      <c r="AP326" s="22"/>
      <c r="AQ326" s="22"/>
      <c r="AR326" s="22"/>
      <c r="AS326" s="22"/>
      <c r="AT326" s="22"/>
      <c r="AU326" s="22"/>
      <c r="AV326" s="22"/>
      <c r="AW326" s="22"/>
      <c r="AX326" s="22"/>
      <c r="AY326" s="22"/>
      <c r="AZ326" s="22"/>
      <c r="BA326" s="22"/>
      <c r="BB326" s="22"/>
      <c r="BC326" s="22"/>
      <c r="BD326" s="22"/>
      <c r="BE326" s="22"/>
      <c r="BF326" s="22"/>
      <c r="BG326" s="22"/>
      <c r="BH326" s="22"/>
      <c r="BI326" s="22"/>
      <c r="BJ326" s="22"/>
      <c r="BK326" s="22"/>
      <c r="BL326" s="22"/>
      <c r="BM326" s="22"/>
      <c r="BN326" s="22"/>
      <c r="BO326" s="22"/>
      <c r="BP326" s="22"/>
      <c r="BQ326" s="22"/>
      <c r="BR326" s="22"/>
      <c r="BS326" s="22"/>
      <c r="BT326" s="22"/>
      <c r="BU326" s="22"/>
      <c r="BV326" s="22"/>
      <c r="BW326" s="22"/>
      <c r="BX326" s="22"/>
      <c r="BY326" s="22"/>
      <c r="BZ326" s="22"/>
      <c r="CA326" s="22"/>
      <c r="CB326" s="22"/>
      <c r="CC326" s="22"/>
      <c r="CD326" s="22"/>
      <c r="CE326" s="22"/>
      <c r="CF326" s="22"/>
      <c r="CG326" s="22"/>
      <c r="CH326" s="22"/>
      <c r="CI326" s="22"/>
      <c r="CJ326" s="22"/>
      <c r="CK326" s="22"/>
      <c r="CL326" s="22"/>
      <c r="CM326" s="22"/>
      <c r="CN326" s="22"/>
      <c r="CO326" s="22"/>
      <c r="CP326" s="22"/>
      <c r="CQ326" s="22"/>
      <c r="CR326" s="22"/>
      <c r="CS326" s="22"/>
      <c r="CT326" s="22"/>
      <c r="CU326" s="22"/>
      <c r="CV326" s="22"/>
      <c r="CW326" s="22"/>
      <c r="CX326" s="22"/>
      <c r="CY326" s="22"/>
      <c r="CZ326" s="22"/>
      <c r="DA326" s="22"/>
      <c r="DB326" s="22"/>
      <c r="DC326" s="22"/>
      <c r="DD326" s="22"/>
      <c r="DE326" s="22"/>
      <c r="DF326" s="22"/>
      <c r="DG326" s="22"/>
      <c r="DH326" s="22"/>
      <c r="DI326" s="22"/>
      <c r="DJ326" s="22"/>
      <c r="DK326" s="22"/>
      <c r="DL326" s="22"/>
      <c r="DM326" s="22"/>
      <c r="DN326" s="22"/>
      <c r="DO326" s="22"/>
      <c r="DP326" s="22"/>
      <c r="DQ326" s="22"/>
      <c r="DR326" s="22"/>
      <c r="DS326" s="22"/>
      <c r="DT326" s="22"/>
      <c r="DU326" s="22"/>
      <c r="DV326" s="22"/>
      <c r="DW326" s="22"/>
      <c r="DX326" s="22"/>
      <c r="DY326" s="22"/>
      <c r="DZ326" s="22"/>
      <c r="EA326" s="22"/>
      <c r="EB326" s="22"/>
      <c r="EC326" s="22"/>
      <c r="ED326" s="22"/>
      <c r="EE326" s="22"/>
      <c r="EF326" s="22"/>
      <c r="EG326" s="22"/>
      <c r="EH326" s="22"/>
      <c r="EI326" s="22"/>
      <c r="EJ326" s="22"/>
      <c r="EK326" s="22"/>
      <c r="EL326" s="22"/>
      <c r="EM326" s="22"/>
      <c r="EN326" s="22"/>
      <c r="EO326" s="22"/>
      <c r="EP326" s="22"/>
      <c r="EQ326" s="22"/>
      <c r="ER326" s="22"/>
      <c r="ES326" s="22"/>
      <c r="ET326" s="22"/>
      <c r="EU326" s="22"/>
      <c r="EV326" s="22"/>
      <c r="EW326" s="22"/>
      <c r="EX326" s="22"/>
      <c r="EY326" s="22"/>
      <c r="EZ326" s="22"/>
      <c r="FA326" s="22"/>
      <c r="FB326" s="22"/>
      <c r="FC326" s="22"/>
      <c r="FD326" s="22"/>
      <c r="FE326" s="22"/>
      <c r="FF326" s="22"/>
      <c r="FG326" s="22"/>
      <c r="FH326" s="22"/>
      <c r="FI326" s="22"/>
      <c r="FJ326" s="22"/>
      <c r="FK326" s="22"/>
      <c r="FL326" s="22"/>
      <c r="FM326" s="22"/>
      <c r="FN326" s="22"/>
      <c r="FO326" s="22"/>
      <c r="FP326" s="22"/>
      <c r="FQ326" s="22"/>
      <c r="FR326" s="22"/>
      <c r="FS326" s="22"/>
      <c r="FT326" s="22"/>
      <c r="FU326" s="22"/>
      <c r="FV326" s="22"/>
      <c r="FW326" s="22"/>
      <c r="FX326" s="22"/>
      <c r="FY326" s="22"/>
      <c r="FZ326" s="22"/>
      <c r="GA326" s="7"/>
      <c r="GB326" s="7"/>
      <c r="GC326" s="7"/>
      <c r="GD326" s="7"/>
      <c r="GE326" s="7"/>
      <c r="GF326" s="7"/>
      <c r="GG326" s="7"/>
      <c r="GH326" s="7"/>
      <c r="GI326" s="7"/>
      <c r="GJ326" s="7"/>
      <c r="GK326" s="7"/>
      <c r="GL326" s="7"/>
      <c r="GM326" s="7"/>
      <c r="GN326" s="7"/>
      <c r="GO326" s="7"/>
      <c r="GP326" s="7"/>
      <c r="GQ326" s="7"/>
      <c r="GR326" s="7"/>
      <c r="GS326" s="7"/>
      <c r="GT326" s="7"/>
      <c r="GU326" s="7"/>
      <c r="GV326" s="7"/>
      <c r="GW326" s="7"/>
      <c r="GX326" s="7"/>
      <c r="GY326" s="7"/>
      <c r="GZ326" s="7"/>
      <c r="HA326" s="7"/>
      <c r="HB326" s="7"/>
      <c r="HC326" s="7"/>
      <c r="HD326" s="7"/>
      <c r="HE326" s="7"/>
      <c r="HF326" s="7"/>
      <c r="HG326" s="7"/>
      <c r="HH326" s="7"/>
      <c r="HI326" s="7"/>
      <c r="HJ326" s="7"/>
      <c r="HK326" s="7"/>
      <c r="HL326" s="7"/>
      <c r="HM326" s="7"/>
      <c r="HN326" s="7"/>
      <c r="HO326" s="7"/>
      <c r="HP326" s="7"/>
      <c r="HQ326" s="7"/>
      <c r="HR326" s="7"/>
      <c r="HS326" s="7"/>
      <c r="HT326" s="7"/>
      <c r="HU326" s="7"/>
      <c r="HV326" s="7"/>
      <c r="HW326" s="7"/>
      <c r="HX326" s="7"/>
      <c r="HY326" s="7"/>
      <c r="HZ326" s="7"/>
      <c r="IA326" s="7"/>
      <c r="IB326" s="7"/>
      <c r="IC326" s="7"/>
      <c r="ID326" s="7"/>
      <c r="IE326" s="7"/>
      <c r="IF326" s="7"/>
      <c r="IG326" s="7"/>
      <c r="IH326" s="7"/>
      <c r="II326" s="7"/>
      <c r="IJ326" s="7"/>
      <c r="IK326" s="7"/>
      <c r="IL326" s="7"/>
      <c r="IM326" s="7"/>
      <c r="IN326" s="7"/>
      <c r="IO326" s="7"/>
    </row>
    <row r="327" spans="1:249">
      <c r="A327" s="31" t="s">
        <v>291</v>
      </c>
      <c r="B327" s="30">
        <f t="shared" si="58"/>
        <v>44000</v>
      </c>
      <c r="C327" s="30">
        <f t="shared" si="58"/>
        <v>44000</v>
      </c>
      <c r="D327" s="30">
        <f t="shared" si="58"/>
        <v>0</v>
      </c>
      <c r="E327" s="30"/>
      <c r="F327" s="30"/>
      <c r="G327" s="30">
        <f t="shared" si="59"/>
        <v>0</v>
      </c>
      <c r="H327" s="30"/>
      <c r="I327" s="30"/>
      <c r="J327" s="30">
        <f t="shared" si="60"/>
        <v>0</v>
      </c>
      <c r="K327" s="30">
        <v>44000</v>
      </c>
      <c r="L327" s="30">
        <v>44000</v>
      </c>
      <c r="M327" s="30">
        <f t="shared" si="61"/>
        <v>0</v>
      </c>
      <c r="N327" s="30"/>
      <c r="O327" s="30"/>
      <c r="P327" s="30">
        <f t="shared" si="62"/>
        <v>0</v>
      </c>
      <c r="Q327" s="30"/>
      <c r="R327" s="30"/>
      <c r="S327" s="30">
        <f t="shared" si="63"/>
        <v>0</v>
      </c>
      <c r="T327" s="30"/>
      <c r="U327" s="30"/>
      <c r="V327" s="30">
        <f t="shared" si="64"/>
        <v>0</v>
      </c>
      <c r="W327" s="30"/>
      <c r="X327" s="30"/>
      <c r="Y327" s="30">
        <f t="shared" si="65"/>
        <v>0</v>
      </c>
      <c r="Z327" s="30"/>
      <c r="AA327" s="30"/>
      <c r="AB327" s="30">
        <f t="shared" si="66"/>
        <v>0</v>
      </c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  <c r="CD327" s="7"/>
      <c r="CE327" s="7"/>
      <c r="CF327" s="7"/>
      <c r="CG327" s="7"/>
      <c r="CH327" s="7"/>
      <c r="CI327" s="7"/>
      <c r="CJ327" s="7"/>
      <c r="CK327" s="7"/>
      <c r="CL327" s="7"/>
      <c r="CM327" s="7"/>
      <c r="CN327" s="7"/>
      <c r="CO327" s="7"/>
      <c r="CP327" s="7"/>
      <c r="CQ327" s="7"/>
      <c r="CR327" s="7"/>
      <c r="CS327" s="7"/>
      <c r="CT327" s="7"/>
      <c r="CU327" s="7"/>
      <c r="CV327" s="7"/>
      <c r="CW327" s="7"/>
      <c r="CX327" s="7"/>
      <c r="CY327" s="7"/>
      <c r="CZ327" s="7"/>
      <c r="DA327" s="7"/>
      <c r="DB327" s="7"/>
      <c r="DC327" s="7"/>
      <c r="DD327" s="7"/>
      <c r="DE327" s="7"/>
      <c r="DF327" s="7"/>
      <c r="DG327" s="7"/>
      <c r="DH327" s="7"/>
      <c r="DI327" s="7"/>
      <c r="DJ327" s="7"/>
      <c r="DK327" s="7"/>
      <c r="DL327" s="7"/>
      <c r="DM327" s="7"/>
      <c r="DN327" s="7"/>
      <c r="DO327" s="7"/>
      <c r="DP327" s="7"/>
      <c r="DQ327" s="7"/>
      <c r="DR327" s="7"/>
      <c r="DS327" s="7"/>
      <c r="DT327" s="7"/>
      <c r="DU327" s="7"/>
      <c r="DV327" s="7"/>
      <c r="DW327" s="7"/>
      <c r="DX327" s="7"/>
      <c r="DY327" s="7"/>
      <c r="DZ327" s="7"/>
      <c r="EA327" s="7"/>
      <c r="EB327" s="7"/>
      <c r="EC327" s="7"/>
      <c r="ED327" s="7"/>
      <c r="EE327" s="7"/>
      <c r="EF327" s="7"/>
      <c r="EG327" s="7"/>
      <c r="EH327" s="7"/>
      <c r="EI327" s="7"/>
      <c r="EJ327" s="7"/>
      <c r="EK327" s="7"/>
      <c r="EL327" s="7"/>
      <c r="EM327" s="7"/>
      <c r="EN327" s="7"/>
      <c r="EO327" s="7"/>
      <c r="EP327" s="7"/>
      <c r="EQ327" s="7"/>
      <c r="ER327" s="7"/>
      <c r="ES327" s="7"/>
      <c r="ET327" s="7"/>
      <c r="EU327" s="7"/>
      <c r="EV327" s="7"/>
      <c r="EW327" s="7"/>
      <c r="EX327" s="7"/>
      <c r="EY327" s="7"/>
      <c r="EZ327" s="7"/>
      <c r="FA327" s="7"/>
      <c r="FB327" s="7"/>
      <c r="FC327" s="7"/>
      <c r="FD327" s="7"/>
      <c r="FE327" s="7"/>
      <c r="FF327" s="7"/>
      <c r="FG327" s="7"/>
      <c r="FH327" s="7"/>
      <c r="FI327" s="7"/>
      <c r="FJ327" s="7"/>
      <c r="FK327" s="7"/>
      <c r="FL327" s="7"/>
      <c r="FM327" s="7"/>
      <c r="FN327" s="7"/>
      <c r="FO327" s="7"/>
      <c r="FP327" s="7"/>
      <c r="FQ327" s="7"/>
      <c r="FR327" s="7"/>
      <c r="FS327" s="7"/>
      <c r="FT327" s="7"/>
      <c r="FU327" s="7"/>
      <c r="FV327" s="7"/>
      <c r="FW327" s="7"/>
      <c r="FX327" s="7"/>
      <c r="FY327" s="7"/>
      <c r="FZ327" s="7"/>
      <c r="GA327" s="7"/>
      <c r="GB327" s="7"/>
      <c r="GC327" s="7"/>
      <c r="GD327" s="7"/>
      <c r="GE327" s="7"/>
      <c r="GF327" s="7"/>
      <c r="GG327" s="7"/>
      <c r="GH327" s="7"/>
      <c r="GI327" s="7"/>
      <c r="GJ327" s="7"/>
      <c r="GK327" s="7"/>
      <c r="GL327" s="7"/>
      <c r="GM327" s="7"/>
      <c r="GN327" s="7"/>
      <c r="GO327" s="7"/>
      <c r="GP327" s="7"/>
      <c r="GQ327" s="7"/>
      <c r="GR327" s="7"/>
      <c r="GS327" s="7"/>
      <c r="GT327" s="7"/>
      <c r="GU327" s="7"/>
      <c r="GV327" s="7"/>
      <c r="GW327" s="7"/>
      <c r="GX327" s="7"/>
      <c r="GY327" s="7"/>
      <c r="GZ327" s="7"/>
      <c r="HA327" s="7"/>
      <c r="HB327" s="7"/>
      <c r="HC327" s="7"/>
      <c r="HD327" s="7"/>
      <c r="HE327" s="7"/>
      <c r="HF327" s="7"/>
      <c r="HG327" s="7"/>
      <c r="HH327" s="7"/>
      <c r="HI327" s="7"/>
      <c r="HJ327" s="7"/>
      <c r="HK327" s="7"/>
      <c r="HL327" s="7"/>
      <c r="HM327" s="7"/>
      <c r="HN327" s="7"/>
      <c r="HO327" s="7"/>
      <c r="HP327" s="7"/>
      <c r="HQ327" s="7"/>
      <c r="HR327" s="7"/>
      <c r="HS327" s="7"/>
      <c r="HT327" s="7"/>
      <c r="HU327" s="7"/>
      <c r="HV327" s="7"/>
      <c r="HW327" s="7"/>
      <c r="HX327" s="7"/>
      <c r="HY327" s="7"/>
      <c r="HZ327" s="7"/>
      <c r="IA327" s="7"/>
      <c r="IB327" s="7"/>
      <c r="IC327" s="7"/>
      <c r="ID327" s="7"/>
      <c r="IE327" s="7"/>
      <c r="IF327" s="7"/>
      <c r="IG327" s="7"/>
      <c r="IH327" s="7"/>
      <c r="II327" s="7"/>
      <c r="IJ327" s="7"/>
      <c r="IK327" s="7"/>
      <c r="IL327" s="7"/>
      <c r="IM327" s="7"/>
      <c r="IN327" s="7"/>
      <c r="IO327" s="7"/>
    </row>
    <row r="328" spans="1:249">
      <c r="A328" s="23" t="s">
        <v>217</v>
      </c>
      <c r="B328" s="24">
        <f t="shared" si="58"/>
        <v>285377</v>
      </c>
      <c r="C328" s="24">
        <f t="shared" si="58"/>
        <v>285377</v>
      </c>
      <c r="D328" s="24">
        <f t="shared" si="58"/>
        <v>0</v>
      </c>
      <c r="E328" s="24">
        <f>SUM(E329:E332)</f>
        <v>0</v>
      </c>
      <c r="F328" s="24">
        <f>SUM(F329:F332)</f>
        <v>0</v>
      </c>
      <c r="G328" s="24">
        <f t="shared" si="59"/>
        <v>0</v>
      </c>
      <c r="H328" s="24">
        <f>SUM(H329:H332)</f>
        <v>0</v>
      </c>
      <c r="I328" s="24">
        <f>SUM(I329:I332)</f>
        <v>0</v>
      </c>
      <c r="J328" s="24">
        <f t="shared" si="60"/>
        <v>0</v>
      </c>
      <c r="K328" s="24">
        <f>SUM(K329:K332)</f>
        <v>285377</v>
      </c>
      <c r="L328" s="24">
        <f>SUM(L329:L332)</f>
        <v>285377</v>
      </c>
      <c r="M328" s="24">
        <f t="shared" si="61"/>
        <v>0</v>
      </c>
      <c r="N328" s="24">
        <f>SUM(N329:N332)</f>
        <v>0</v>
      </c>
      <c r="O328" s="24">
        <f>SUM(O329:O332)</f>
        <v>0</v>
      </c>
      <c r="P328" s="24">
        <f t="shared" si="62"/>
        <v>0</v>
      </c>
      <c r="Q328" s="24">
        <f>SUM(Q329:Q332)</f>
        <v>0</v>
      </c>
      <c r="R328" s="24">
        <f>SUM(R329:R332)</f>
        <v>0</v>
      </c>
      <c r="S328" s="24">
        <f t="shared" si="63"/>
        <v>0</v>
      </c>
      <c r="T328" s="24">
        <f>SUM(T329:T332)</f>
        <v>0</v>
      </c>
      <c r="U328" s="24">
        <f>SUM(U329:U332)</f>
        <v>0</v>
      </c>
      <c r="V328" s="24">
        <f t="shared" si="64"/>
        <v>0</v>
      </c>
      <c r="W328" s="24">
        <f>SUM(W329:W332)</f>
        <v>0</v>
      </c>
      <c r="X328" s="24">
        <f>SUM(X329:X332)</f>
        <v>0</v>
      </c>
      <c r="Y328" s="24">
        <f t="shared" si="65"/>
        <v>0</v>
      </c>
      <c r="Z328" s="24">
        <f>SUM(Z329:Z332)</f>
        <v>0</v>
      </c>
      <c r="AA328" s="24">
        <f>SUM(AA329:AA332)</f>
        <v>0</v>
      </c>
      <c r="AB328" s="24">
        <f t="shared" si="66"/>
        <v>0</v>
      </c>
      <c r="AC328" s="22"/>
      <c r="AD328" s="22"/>
      <c r="AE328" s="22"/>
      <c r="AF328" s="22"/>
      <c r="AG328" s="22"/>
      <c r="AH328" s="22"/>
      <c r="AI328" s="22"/>
      <c r="AJ328" s="22"/>
      <c r="AK328" s="22"/>
      <c r="AL328" s="22"/>
      <c r="AM328" s="22"/>
      <c r="AN328" s="22"/>
      <c r="AO328" s="22"/>
      <c r="AP328" s="22"/>
      <c r="AQ328" s="22"/>
      <c r="AR328" s="22"/>
      <c r="AS328" s="22"/>
      <c r="AT328" s="22"/>
      <c r="AU328" s="22"/>
      <c r="AV328" s="22"/>
      <c r="AW328" s="22"/>
      <c r="AX328" s="22"/>
      <c r="AY328" s="22"/>
      <c r="AZ328" s="22"/>
      <c r="BA328" s="22"/>
      <c r="BB328" s="22"/>
      <c r="BC328" s="22"/>
      <c r="BD328" s="22"/>
      <c r="BE328" s="22"/>
      <c r="BF328" s="22"/>
      <c r="BG328" s="22"/>
      <c r="BH328" s="22"/>
      <c r="BI328" s="22"/>
      <c r="BJ328" s="22"/>
      <c r="BK328" s="22"/>
      <c r="BL328" s="22"/>
      <c r="BM328" s="22"/>
      <c r="BN328" s="22"/>
      <c r="BO328" s="22"/>
      <c r="BP328" s="22"/>
      <c r="BQ328" s="22"/>
      <c r="BR328" s="22"/>
      <c r="BS328" s="22"/>
      <c r="BT328" s="22"/>
      <c r="BU328" s="22"/>
      <c r="BV328" s="22"/>
      <c r="BW328" s="22"/>
      <c r="BX328" s="22"/>
      <c r="BY328" s="22"/>
      <c r="BZ328" s="22"/>
      <c r="CA328" s="22"/>
      <c r="CB328" s="22"/>
      <c r="CC328" s="22"/>
      <c r="CD328" s="22"/>
      <c r="CE328" s="22"/>
      <c r="CF328" s="22"/>
      <c r="CG328" s="22"/>
      <c r="CH328" s="22"/>
      <c r="CI328" s="22"/>
      <c r="CJ328" s="22"/>
      <c r="CK328" s="22"/>
      <c r="CL328" s="22"/>
      <c r="CM328" s="22"/>
      <c r="CN328" s="22"/>
      <c r="CO328" s="22"/>
      <c r="CP328" s="22"/>
      <c r="CQ328" s="22"/>
      <c r="CR328" s="22"/>
      <c r="CS328" s="22"/>
      <c r="CT328" s="22"/>
      <c r="CU328" s="22"/>
      <c r="CV328" s="22"/>
      <c r="CW328" s="22"/>
      <c r="CX328" s="22"/>
      <c r="CY328" s="22"/>
      <c r="CZ328" s="22"/>
      <c r="DA328" s="22"/>
      <c r="DB328" s="22"/>
      <c r="DC328" s="22"/>
      <c r="DD328" s="22"/>
      <c r="DE328" s="22"/>
      <c r="DF328" s="22"/>
      <c r="DG328" s="22"/>
      <c r="DH328" s="22"/>
      <c r="DI328" s="22"/>
      <c r="DJ328" s="22"/>
      <c r="DK328" s="22"/>
      <c r="DL328" s="22"/>
      <c r="DM328" s="22"/>
      <c r="DN328" s="22"/>
      <c r="DO328" s="22"/>
      <c r="DP328" s="22"/>
      <c r="DQ328" s="22"/>
      <c r="DR328" s="22"/>
      <c r="DS328" s="22"/>
      <c r="DT328" s="22"/>
      <c r="DU328" s="22"/>
      <c r="DV328" s="22"/>
      <c r="DW328" s="22"/>
      <c r="DX328" s="22"/>
      <c r="DY328" s="22"/>
      <c r="DZ328" s="22"/>
      <c r="EA328" s="22"/>
      <c r="EB328" s="22"/>
      <c r="EC328" s="22"/>
      <c r="ED328" s="22"/>
      <c r="EE328" s="22"/>
      <c r="EF328" s="22"/>
      <c r="EG328" s="22"/>
      <c r="EH328" s="22"/>
      <c r="EI328" s="22"/>
      <c r="EJ328" s="22"/>
      <c r="EK328" s="22"/>
      <c r="EL328" s="22"/>
      <c r="EM328" s="22"/>
      <c r="EN328" s="22"/>
      <c r="EO328" s="22"/>
      <c r="EP328" s="22"/>
      <c r="EQ328" s="22"/>
      <c r="ER328" s="22"/>
      <c r="ES328" s="22"/>
      <c r="ET328" s="22"/>
      <c r="EU328" s="22"/>
      <c r="EV328" s="22"/>
      <c r="EW328" s="22"/>
      <c r="EX328" s="22"/>
      <c r="EY328" s="22"/>
      <c r="EZ328" s="22"/>
      <c r="FA328" s="22"/>
      <c r="FB328" s="22"/>
      <c r="FC328" s="22"/>
      <c r="FD328" s="22"/>
      <c r="FE328" s="22"/>
      <c r="FF328" s="22"/>
      <c r="FG328" s="22"/>
      <c r="FH328" s="22"/>
      <c r="FI328" s="22"/>
      <c r="FJ328" s="22"/>
      <c r="FK328" s="22"/>
      <c r="FL328" s="22"/>
      <c r="FM328" s="22"/>
      <c r="FN328" s="22"/>
      <c r="FO328" s="22"/>
      <c r="FP328" s="22"/>
      <c r="FQ328" s="22"/>
      <c r="FR328" s="22"/>
      <c r="FS328" s="22"/>
      <c r="FT328" s="22"/>
      <c r="FU328" s="22"/>
      <c r="FV328" s="22"/>
      <c r="FW328" s="22"/>
      <c r="FX328" s="22"/>
      <c r="FY328" s="22"/>
      <c r="FZ328" s="22"/>
      <c r="GA328" s="7"/>
      <c r="GB328" s="7"/>
      <c r="GC328" s="7"/>
      <c r="GD328" s="7"/>
      <c r="GE328" s="7"/>
      <c r="GF328" s="7"/>
      <c r="GG328" s="7"/>
      <c r="GH328" s="7"/>
      <c r="GI328" s="7"/>
      <c r="GJ328" s="7"/>
      <c r="GK328" s="7"/>
      <c r="GL328" s="7"/>
      <c r="GM328" s="7"/>
      <c r="GN328" s="7"/>
      <c r="GO328" s="7"/>
      <c r="GP328" s="7"/>
      <c r="GQ328" s="7"/>
      <c r="GR328" s="7"/>
      <c r="GS328" s="7"/>
      <c r="GT328" s="7"/>
      <c r="GU328" s="7"/>
      <c r="GV328" s="7"/>
      <c r="GW328" s="7"/>
      <c r="GX328" s="7"/>
      <c r="GY328" s="7"/>
      <c r="GZ328" s="7"/>
      <c r="HA328" s="7"/>
      <c r="HB328" s="7"/>
      <c r="HC328" s="7"/>
      <c r="HD328" s="7"/>
      <c r="HE328" s="7"/>
      <c r="HF328" s="7"/>
      <c r="HG328" s="7"/>
      <c r="HH328" s="7"/>
      <c r="HI328" s="7"/>
      <c r="HJ328" s="7"/>
      <c r="HK328" s="7"/>
      <c r="HL328" s="7"/>
      <c r="HM328" s="7"/>
      <c r="HN328" s="7"/>
      <c r="HO328" s="7"/>
      <c r="HP328" s="7"/>
      <c r="HQ328" s="7"/>
      <c r="HR328" s="7"/>
      <c r="HS328" s="7"/>
      <c r="HT328" s="7"/>
      <c r="HU328" s="7"/>
      <c r="HV328" s="7"/>
      <c r="HW328" s="7"/>
      <c r="HX328" s="7"/>
      <c r="HY328" s="7"/>
      <c r="HZ328" s="7"/>
      <c r="IA328" s="7"/>
      <c r="IB328" s="7"/>
      <c r="IC328" s="7"/>
      <c r="ID328" s="7"/>
      <c r="IE328" s="7"/>
      <c r="IF328" s="7"/>
      <c r="IG328" s="7"/>
      <c r="IH328" s="7"/>
      <c r="II328" s="7"/>
      <c r="IJ328" s="7"/>
      <c r="IK328" s="7"/>
      <c r="IL328" s="7"/>
      <c r="IM328" s="7"/>
      <c r="IN328" s="7"/>
      <c r="IO328" s="7"/>
    </row>
    <row r="329" spans="1:249" ht="31.5">
      <c r="A329" s="31" t="s">
        <v>292</v>
      </c>
      <c r="B329" s="30">
        <f t="shared" si="58"/>
        <v>66629</v>
      </c>
      <c r="C329" s="30">
        <f t="shared" si="58"/>
        <v>66629</v>
      </c>
      <c r="D329" s="30">
        <f t="shared" si="58"/>
        <v>0</v>
      </c>
      <c r="E329" s="30"/>
      <c r="F329" s="30"/>
      <c r="G329" s="30">
        <f t="shared" si="59"/>
        <v>0</v>
      </c>
      <c r="H329" s="30">
        <v>0</v>
      </c>
      <c r="I329" s="30">
        <v>0</v>
      </c>
      <c r="J329" s="30">
        <f t="shared" si="60"/>
        <v>0</v>
      </c>
      <c r="K329" s="30">
        <v>66629</v>
      </c>
      <c r="L329" s="30">
        <v>66629</v>
      </c>
      <c r="M329" s="30">
        <f t="shared" si="61"/>
        <v>0</v>
      </c>
      <c r="N329" s="30"/>
      <c r="O329" s="30"/>
      <c r="P329" s="30">
        <f t="shared" si="62"/>
        <v>0</v>
      </c>
      <c r="Q329" s="30">
        <v>0</v>
      </c>
      <c r="R329" s="30">
        <v>0</v>
      </c>
      <c r="S329" s="30">
        <f t="shared" si="63"/>
        <v>0</v>
      </c>
      <c r="T329" s="30">
        <v>0</v>
      </c>
      <c r="U329" s="30">
        <v>0</v>
      </c>
      <c r="V329" s="30">
        <f t="shared" si="64"/>
        <v>0</v>
      </c>
      <c r="W329" s="30">
        <v>0</v>
      </c>
      <c r="X329" s="30">
        <v>0</v>
      </c>
      <c r="Y329" s="30">
        <f t="shared" si="65"/>
        <v>0</v>
      </c>
      <c r="Z329" s="30">
        <v>0</v>
      </c>
      <c r="AA329" s="30">
        <v>0</v>
      </c>
      <c r="AB329" s="30">
        <f t="shared" si="66"/>
        <v>0</v>
      </c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  <c r="BX329" s="7"/>
      <c r="BY329" s="7"/>
      <c r="BZ329" s="7"/>
      <c r="CA329" s="7"/>
      <c r="CB329" s="7"/>
      <c r="CC329" s="7"/>
      <c r="CD329" s="7"/>
      <c r="CE329" s="7"/>
      <c r="CF329" s="7"/>
      <c r="CG329" s="7"/>
      <c r="CH329" s="7"/>
      <c r="CI329" s="7"/>
      <c r="CJ329" s="7"/>
      <c r="CK329" s="7"/>
      <c r="CL329" s="7"/>
      <c r="CM329" s="7"/>
      <c r="CN329" s="7"/>
      <c r="CO329" s="7"/>
      <c r="CP329" s="7"/>
      <c r="CQ329" s="7"/>
      <c r="CR329" s="7"/>
      <c r="CS329" s="7"/>
      <c r="CT329" s="7"/>
      <c r="CU329" s="7"/>
      <c r="CV329" s="7"/>
      <c r="CW329" s="7"/>
      <c r="CX329" s="7"/>
      <c r="CY329" s="7"/>
      <c r="CZ329" s="7"/>
      <c r="DA329" s="7"/>
      <c r="DB329" s="7"/>
      <c r="DC329" s="7"/>
      <c r="DD329" s="7"/>
      <c r="DE329" s="7"/>
      <c r="DF329" s="7"/>
      <c r="DG329" s="7"/>
      <c r="DH329" s="7"/>
      <c r="DI329" s="7"/>
      <c r="DJ329" s="7"/>
      <c r="DK329" s="7"/>
      <c r="DL329" s="7"/>
      <c r="DM329" s="7"/>
      <c r="DN329" s="7"/>
      <c r="DO329" s="7"/>
      <c r="DP329" s="7"/>
      <c r="DQ329" s="7"/>
      <c r="DR329" s="7"/>
      <c r="DS329" s="7"/>
      <c r="DT329" s="7"/>
      <c r="DU329" s="7"/>
      <c r="DV329" s="7"/>
      <c r="DW329" s="7"/>
      <c r="DX329" s="7"/>
      <c r="DY329" s="7"/>
      <c r="DZ329" s="7"/>
      <c r="EA329" s="7"/>
      <c r="EB329" s="7"/>
      <c r="EC329" s="7"/>
      <c r="ED329" s="7"/>
      <c r="EE329" s="7"/>
      <c r="EF329" s="7"/>
      <c r="EG329" s="7"/>
      <c r="EH329" s="7"/>
      <c r="EI329" s="7"/>
      <c r="EJ329" s="7"/>
      <c r="EK329" s="7"/>
      <c r="EL329" s="7"/>
      <c r="EM329" s="7"/>
      <c r="EN329" s="7"/>
      <c r="EO329" s="7"/>
      <c r="EP329" s="7"/>
      <c r="EQ329" s="7"/>
      <c r="ER329" s="7"/>
      <c r="ES329" s="7"/>
      <c r="ET329" s="7"/>
      <c r="EU329" s="7"/>
      <c r="EV329" s="7"/>
      <c r="EW329" s="7"/>
      <c r="EX329" s="7"/>
      <c r="EY329" s="7"/>
      <c r="EZ329" s="7"/>
      <c r="FA329" s="7"/>
      <c r="FB329" s="7"/>
      <c r="FC329" s="7"/>
      <c r="FD329" s="7"/>
      <c r="FE329" s="7"/>
      <c r="FF329" s="7"/>
      <c r="FG329" s="22"/>
      <c r="FH329" s="22"/>
      <c r="FI329" s="22"/>
      <c r="FJ329" s="22"/>
      <c r="FK329" s="22"/>
      <c r="FL329" s="22"/>
      <c r="FM329" s="22"/>
      <c r="FN329" s="22"/>
      <c r="FO329" s="22"/>
      <c r="FP329" s="22"/>
      <c r="FQ329" s="22"/>
      <c r="FR329" s="22"/>
      <c r="FS329" s="22"/>
      <c r="FT329" s="22"/>
      <c r="FU329" s="22"/>
      <c r="FV329" s="22"/>
      <c r="FW329" s="22"/>
      <c r="FX329" s="22"/>
      <c r="FY329" s="22"/>
      <c r="FZ329" s="22"/>
      <c r="GA329" s="7"/>
      <c r="GB329" s="7"/>
      <c r="GC329" s="7"/>
      <c r="GD329" s="7"/>
      <c r="GE329" s="7"/>
      <c r="GF329" s="7"/>
      <c r="GG329" s="7"/>
      <c r="GH329" s="7"/>
      <c r="GI329" s="7"/>
      <c r="GJ329" s="7"/>
      <c r="GK329" s="7"/>
      <c r="GL329" s="7"/>
      <c r="GM329" s="7"/>
      <c r="GN329" s="7"/>
      <c r="GO329" s="7"/>
      <c r="GP329" s="7"/>
      <c r="GQ329" s="7"/>
      <c r="GR329" s="7"/>
      <c r="GS329" s="7"/>
      <c r="GT329" s="7"/>
      <c r="GU329" s="7"/>
      <c r="GV329" s="7"/>
      <c r="GW329" s="7"/>
      <c r="GX329" s="7"/>
      <c r="GY329" s="7"/>
      <c r="GZ329" s="7"/>
      <c r="HA329" s="7"/>
      <c r="HB329" s="7"/>
      <c r="HC329" s="7"/>
      <c r="HD329" s="7"/>
      <c r="HE329" s="7"/>
      <c r="HF329" s="7"/>
      <c r="HG329" s="7"/>
      <c r="HH329" s="7"/>
      <c r="HI329" s="7"/>
      <c r="HJ329" s="7"/>
      <c r="HK329" s="7"/>
      <c r="HL329" s="7"/>
      <c r="HM329" s="7"/>
      <c r="HN329" s="7"/>
      <c r="HO329" s="7"/>
      <c r="HP329" s="7"/>
      <c r="HQ329" s="7"/>
      <c r="HR329" s="7"/>
      <c r="HS329" s="7"/>
      <c r="HT329" s="7"/>
      <c r="HU329" s="7"/>
      <c r="HV329" s="7"/>
      <c r="HW329" s="7"/>
      <c r="HX329" s="7"/>
      <c r="HY329" s="7"/>
      <c r="HZ329" s="7"/>
      <c r="IA329" s="7"/>
      <c r="IB329" s="7"/>
      <c r="IC329" s="7"/>
      <c r="ID329" s="7"/>
      <c r="IE329" s="7"/>
      <c r="IF329" s="7"/>
      <c r="IG329" s="7"/>
      <c r="IH329" s="7"/>
      <c r="II329" s="7"/>
      <c r="IJ329" s="7"/>
      <c r="IK329" s="7"/>
      <c r="IL329" s="7"/>
      <c r="IM329" s="7"/>
      <c r="IN329" s="7"/>
      <c r="IO329" s="7"/>
    </row>
    <row r="330" spans="1:249" ht="47.25">
      <c r="A330" s="31" t="s">
        <v>293</v>
      </c>
      <c r="B330" s="30">
        <f t="shared" si="58"/>
        <v>16748</v>
      </c>
      <c r="C330" s="30">
        <f t="shared" si="58"/>
        <v>16748</v>
      </c>
      <c r="D330" s="30">
        <f t="shared" si="58"/>
        <v>0</v>
      </c>
      <c r="E330" s="30"/>
      <c r="F330" s="30"/>
      <c r="G330" s="30">
        <f t="shared" si="59"/>
        <v>0</v>
      </c>
      <c r="H330" s="30">
        <v>0</v>
      </c>
      <c r="I330" s="30">
        <v>0</v>
      </c>
      <c r="J330" s="30">
        <f t="shared" si="60"/>
        <v>0</v>
      </c>
      <c r="K330" s="30">
        <f>15748+1000</f>
        <v>16748</v>
      </c>
      <c r="L330" s="30">
        <f>15748+1000</f>
        <v>16748</v>
      </c>
      <c r="M330" s="30">
        <f t="shared" si="61"/>
        <v>0</v>
      </c>
      <c r="N330" s="30"/>
      <c r="O330" s="30"/>
      <c r="P330" s="30">
        <f t="shared" si="62"/>
        <v>0</v>
      </c>
      <c r="Q330" s="30">
        <v>0</v>
      </c>
      <c r="R330" s="30">
        <v>0</v>
      </c>
      <c r="S330" s="30">
        <f t="shared" si="63"/>
        <v>0</v>
      </c>
      <c r="T330" s="30">
        <v>0</v>
      </c>
      <c r="U330" s="30">
        <v>0</v>
      </c>
      <c r="V330" s="30">
        <f t="shared" si="64"/>
        <v>0</v>
      </c>
      <c r="W330" s="30">
        <v>0</v>
      </c>
      <c r="X330" s="30">
        <v>0</v>
      </c>
      <c r="Y330" s="30">
        <f t="shared" si="65"/>
        <v>0</v>
      </c>
      <c r="Z330" s="30">
        <v>0</v>
      </c>
      <c r="AA330" s="30">
        <v>0</v>
      </c>
      <c r="AB330" s="30">
        <f t="shared" si="66"/>
        <v>0</v>
      </c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  <c r="BY330" s="7"/>
      <c r="BZ330" s="7"/>
      <c r="CA330" s="7"/>
      <c r="CB330" s="7"/>
      <c r="CC330" s="7"/>
      <c r="CD330" s="7"/>
      <c r="CE330" s="7"/>
      <c r="CF330" s="7"/>
      <c r="CG330" s="7"/>
      <c r="CH330" s="7"/>
      <c r="CI330" s="7"/>
      <c r="CJ330" s="7"/>
      <c r="CK330" s="7"/>
      <c r="CL330" s="7"/>
      <c r="CM330" s="7"/>
      <c r="CN330" s="7"/>
      <c r="CO330" s="7"/>
      <c r="CP330" s="7"/>
      <c r="CQ330" s="7"/>
      <c r="CR330" s="7"/>
      <c r="CS330" s="7"/>
      <c r="CT330" s="7"/>
      <c r="CU330" s="7"/>
      <c r="CV330" s="7"/>
      <c r="CW330" s="7"/>
      <c r="CX330" s="7"/>
      <c r="CY330" s="7"/>
      <c r="CZ330" s="7"/>
      <c r="DA330" s="7"/>
      <c r="DB330" s="7"/>
      <c r="DC330" s="7"/>
      <c r="DD330" s="7"/>
      <c r="DE330" s="7"/>
      <c r="DF330" s="7"/>
      <c r="DG330" s="7"/>
      <c r="DH330" s="7"/>
      <c r="DI330" s="7"/>
      <c r="DJ330" s="7"/>
      <c r="DK330" s="7"/>
      <c r="DL330" s="7"/>
      <c r="DM330" s="7"/>
      <c r="DN330" s="7"/>
      <c r="DO330" s="7"/>
      <c r="DP330" s="7"/>
      <c r="DQ330" s="7"/>
      <c r="DR330" s="7"/>
      <c r="DS330" s="7"/>
      <c r="DT330" s="7"/>
      <c r="DU330" s="7"/>
      <c r="DV330" s="7"/>
      <c r="DW330" s="7"/>
      <c r="DX330" s="7"/>
      <c r="DY330" s="7"/>
      <c r="DZ330" s="7"/>
      <c r="EA330" s="7"/>
      <c r="EB330" s="7"/>
      <c r="EC330" s="7"/>
      <c r="ED330" s="7"/>
      <c r="EE330" s="7"/>
      <c r="EF330" s="7"/>
      <c r="EG330" s="7"/>
      <c r="EH330" s="7"/>
      <c r="EI330" s="7"/>
      <c r="EJ330" s="7"/>
      <c r="EK330" s="7"/>
      <c r="EL330" s="7"/>
      <c r="EM330" s="7"/>
      <c r="EN330" s="7"/>
      <c r="EO330" s="7"/>
      <c r="EP330" s="7"/>
      <c r="EQ330" s="7"/>
      <c r="ER330" s="7"/>
      <c r="ES330" s="7"/>
      <c r="ET330" s="7"/>
      <c r="EU330" s="7"/>
      <c r="EV330" s="7"/>
      <c r="EW330" s="7"/>
      <c r="EX330" s="7"/>
      <c r="EY330" s="7"/>
      <c r="EZ330" s="7"/>
      <c r="FA330" s="7"/>
      <c r="FB330" s="7"/>
      <c r="FC330" s="7"/>
      <c r="FD330" s="7"/>
      <c r="FE330" s="7"/>
      <c r="FF330" s="7"/>
      <c r="FG330" s="22"/>
      <c r="FH330" s="22"/>
      <c r="FI330" s="22"/>
      <c r="FJ330" s="22"/>
      <c r="FK330" s="22"/>
      <c r="FL330" s="22"/>
      <c r="FM330" s="22"/>
      <c r="FN330" s="22"/>
      <c r="FO330" s="22"/>
      <c r="FP330" s="22"/>
      <c r="FQ330" s="22"/>
      <c r="FR330" s="22"/>
      <c r="FS330" s="22"/>
      <c r="FT330" s="22"/>
      <c r="FU330" s="22"/>
      <c r="FV330" s="22"/>
      <c r="FW330" s="22"/>
      <c r="FX330" s="22"/>
      <c r="FY330" s="22"/>
      <c r="FZ330" s="22"/>
      <c r="GA330" s="7"/>
      <c r="GB330" s="7"/>
      <c r="GC330" s="7"/>
      <c r="GD330" s="7"/>
      <c r="GE330" s="7"/>
      <c r="GF330" s="7"/>
      <c r="GG330" s="7"/>
      <c r="GH330" s="7"/>
      <c r="GI330" s="7"/>
      <c r="GJ330" s="7"/>
      <c r="GK330" s="7"/>
      <c r="GL330" s="7"/>
      <c r="GM330" s="7"/>
      <c r="GN330" s="7"/>
      <c r="GO330" s="7"/>
      <c r="GP330" s="7"/>
      <c r="GQ330" s="7"/>
      <c r="GR330" s="7"/>
      <c r="GS330" s="7"/>
      <c r="GT330" s="7"/>
      <c r="GU330" s="7"/>
      <c r="GV330" s="7"/>
      <c r="GW330" s="7"/>
      <c r="GX330" s="7"/>
      <c r="GY330" s="7"/>
      <c r="GZ330" s="7"/>
      <c r="HA330" s="7"/>
      <c r="HB330" s="7"/>
      <c r="HC330" s="7"/>
      <c r="HD330" s="7"/>
      <c r="HE330" s="7"/>
      <c r="HF330" s="7"/>
      <c r="HG330" s="7"/>
      <c r="HH330" s="7"/>
      <c r="HI330" s="7"/>
      <c r="HJ330" s="7"/>
      <c r="HK330" s="7"/>
      <c r="HL330" s="7"/>
      <c r="HM330" s="7"/>
      <c r="HN330" s="7"/>
      <c r="HO330" s="7"/>
      <c r="HP330" s="7"/>
      <c r="HQ330" s="7"/>
      <c r="HR330" s="7"/>
      <c r="HS330" s="7"/>
      <c r="HT330" s="7"/>
      <c r="HU330" s="7"/>
      <c r="HV330" s="7"/>
      <c r="HW330" s="7"/>
      <c r="HX330" s="7"/>
      <c r="HY330" s="7"/>
      <c r="HZ330" s="7"/>
      <c r="IA330" s="7"/>
      <c r="IB330" s="7"/>
      <c r="IC330" s="7"/>
      <c r="ID330" s="7"/>
      <c r="IE330" s="7"/>
      <c r="IF330" s="7"/>
      <c r="IG330" s="7"/>
      <c r="IH330" s="7"/>
      <c r="II330" s="7"/>
      <c r="IJ330" s="7"/>
      <c r="IK330" s="7"/>
      <c r="IL330" s="7"/>
      <c r="IM330" s="7"/>
      <c r="IN330" s="7"/>
      <c r="IO330" s="7"/>
    </row>
    <row r="331" spans="1:249" ht="31.5">
      <c r="A331" s="31" t="s">
        <v>294</v>
      </c>
      <c r="B331" s="30">
        <f t="shared" si="58"/>
        <v>200000</v>
      </c>
      <c r="C331" s="30">
        <f t="shared" si="58"/>
        <v>200000</v>
      </c>
      <c r="D331" s="30">
        <f t="shared" si="58"/>
        <v>0</v>
      </c>
      <c r="E331" s="30">
        <v>0</v>
      </c>
      <c r="F331" s="30">
        <v>0</v>
      </c>
      <c r="G331" s="30">
        <f t="shared" si="59"/>
        <v>0</v>
      </c>
      <c r="H331" s="30">
        <v>0</v>
      </c>
      <c r="I331" s="30">
        <v>0</v>
      </c>
      <c r="J331" s="30">
        <f t="shared" si="60"/>
        <v>0</v>
      </c>
      <c r="K331" s="30">
        <v>200000</v>
      </c>
      <c r="L331" s="30">
        <v>200000</v>
      </c>
      <c r="M331" s="30">
        <f t="shared" si="61"/>
        <v>0</v>
      </c>
      <c r="N331" s="30">
        <v>0</v>
      </c>
      <c r="O331" s="30">
        <v>0</v>
      </c>
      <c r="P331" s="30">
        <f t="shared" si="62"/>
        <v>0</v>
      </c>
      <c r="Q331" s="30">
        <v>0</v>
      </c>
      <c r="R331" s="30">
        <v>0</v>
      </c>
      <c r="S331" s="30">
        <f t="shared" si="63"/>
        <v>0</v>
      </c>
      <c r="T331" s="30">
        <v>0</v>
      </c>
      <c r="U331" s="30">
        <v>0</v>
      </c>
      <c r="V331" s="30">
        <f t="shared" si="64"/>
        <v>0</v>
      </c>
      <c r="W331" s="30">
        <v>0</v>
      </c>
      <c r="X331" s="30">
        <v>0</v>
      </c>
      <c r="Y331" s="30">
        <f t="shared" si="65"/>
        <v>0</v>
      </c>
      <c r="Z331" s="30">
        <v>0</v>
      </c>
      <c r="AA331" s="30">
        <v>0</v>
      </c>
      <c r="AB331" s="30">
        <f t="shared" si="66"/>
        <v>0</v>
      </c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  <c r="BX331" s="7"/>
      <c r="BY331" s="7"/>
      <c r="BZ331" s="7"/>
      <c r="CA331" s="7"/>
      <c r="CB331" s="7"/>
      <c r="CC331" s="7"/>
      <c r="CD331" s="7"/>
      <c r="CE331" s="7"/>
      <c r="CF331" s="7"/>
      <c r="CG331" s="7"/>
      <c r="CH331" s="7"/>
      <c r="CI331" s="7"/>
      <c r="CJ331" s="7"/>
      <c r="CK331" s="7"/>
      <c r="CL331" s="7"/>
      <c r="CM331" s="7"/>
      <c r="CN331" s="7"/>
      <c r="CO331" s="7"/>
      <c r="CP331" s="7"/>
      <c r="CQ331" s="7"/>
      <c r="CR331" s="7"/>
      <c r="CS331" s="7"/>
      <c r="CT331" s="7"/>
      <c r="CU331" s="7"/>
      <c r="CV331" s="7"/>
      <c r="CW331" s="7"/>
      <c r="CX331" s="7"/>
      <c r="CY331" s="7"/>
      <c r="CZ331" s="7"/>
      <c r="DA331" s="7"/>
      <c r="DB331" s="7"/>
      <c r="DC331" s="7"/>
      <c r="DD331" s="7"/>
      <c r="DE331" s="7"/>
      <c r="DF331" s="7"/>
      <c r="DG331" s="7"/>
      <c r="DH331" s="7"/>
      <c r="DI331" s="7"/>
      <c r="DJ331" s="7"/>
      <c r="DK331" s="7"/>
      <c r="DL331" s="7"/>
      <c r="DM331" s="7"/>
      <c r="DN331" s="7"/>
      <c r="DO331" s="7"/>
      <c r="DP331" s="7"/>
      <c r="DQ331" s="7"/>
      <c r="DR331" s="7"/>
      <c r="DS331" s="7"/>
      <c r="DT331" s="7"/>
      <c r="DU331" s="7"/>
      <c r="DV331" s="7"/>
      <c r="DW331" s="7"/>
      <c r="DX331" s="7"/>
      <c r="DY331" s="7"/>
      <c r="DZ331" s="7"/>
      <c r="EA331" s="7"/>
      <c r="EB331" s="7"/>
      <c r="EC331" s="7"/>
      <c r="ED331" s="7"/>
      <c r="EE331" s="7"/>
      <c r="EF331" s="7"/>
      <c r="EG331" s="7"/>
      <c r="EH331" s="7"/>
      <c r="EI331" s="7"/>
      <c r="EJ331" s="7"/>
      <c r="EK331" s="7"/>
      <c r="EL331" s="7"/>
      <c r="EM331" s="7"/>
      <c r="EN331" s="7"/>
      <c r="EO331" s="7"/>
      <c r="EP331" s="7"/>
      <c r="EQ331" s="7"/>
      <c r="ER331" s="7"/>
      <c r="ES331" s="7"/>
      <c r="ET331" s="7"/>
      <c r="EU331" s="7"/>
      <c r="EV331" s="7"/>
      <c r="EW331" s="7"/>
      <c r="EX331" s="7"/>
      <c r="EY331" s="7"/>
      <c r="EZ331" s="7"/>
      <c r="FA331" s="7"/>
      <c r="FB331" s="7"/>
      <c r="FC331" s="7"/>
      <c r="FD331" s="7"/>
      <c r="FE331" s="7"/>
      <c r="FF331" s="7"/>
      <c r="FG331" s="22"/>
      <c r="FH331" s="22"/>
      <c r="FI331" s="22"/>
      <c r="FJ331" s="22"/>
      <c r="FK331" s="22"/>
      <c r="FL331" s="22"/>
      <c r="FM331" s="22"/>
      <c r="FN331" s="22"/>
      <c r="FO331" s="22"/>
      <c r="FP331" s="22"/>
      <c r="FQ331" s="22"/>
      <c r="FR331" s="22"/>
      <c r="FS331" s="22"/>
      <c r="FT331" s="22"/>
      <c r="FU331" s="22"/>
      <c r="FV331" s="22"/>
      <c r="FW331" s="22"/>
      <c r="FX331" s="22"/>
      <c r="FY331" s="22"/>
      <c r="FZ331" s="22"/>
      <c r="GA331" s="7"/>
      <c r="GB331" s="7"/>
      <c r="GC331" s="7"/>
      <c r="GD331" s="7"/>
      <c r="GE331" s="7"/>
      <c r="GF331" s="7"/>
      <c r="GG331" s="7"/>
      <c r="GH331" s="7"/>
      <c r="GI331" s="7"/>
      <c r="GJ331" s="7"/>
      <c r="GK331" s="7"/>
      <c r="GL331" s="7"/>
      <c r="GM331" s="7"/>
      <c r="GN331" s="7"/>
      <c r="GO331" s="7"/>
      <c r="GP331" s="7"/>
      <c r="GQ331" s="7"/>
      <c r="GR331" s="7"/>
      <c r="GS331" s="7"/>
      <c r="GT331" s="7"/>
      <c r="GU331" s="7"/>
      <c r="GV331" s="7"/>
      <c r="GW331" s="7"/>
      <c r="GX331" s="7"/>
      <c r="GY331" s="7"/>
      <c r="GZ331" s="7"/>
      <c r="HA331" s="7"/>
      <c r="HB331" s="7"/>
      <c r="HC331" s="7"/>
      <c r="HD331" s="7"/>
      <c r="HE331" s="7"/>
      <c r="HF331" s="7"/>
      <c r="HG331" s="7"/>
      <c r="HH331" s="7"/>
      <c r="HI331" s="7"/>
      <c r="HJ331" s="7"/>
      <c r="HK331" s="7"/>
      <c r="HL331" s="7"/>
      <c r="HM331" s="7"/>
      <c r="HN331" s="7"/>
      <c r="HO331" s="7"/>
      <c r="HP331" s="7"/>
      <c r="HQ331" s="7"/>
      <c r="HR331" s="7"/>
      <c r="HS331" s="7"/>
      <c r="HT331" s="7"/>
      <c r="HU331" s="7"/>
      <c r="HV331" s="7"/>
      <c r="HW331" s="7"/>
      <c r="HX331" s="7"/>
      <c r="HY331" s="7"/>
      <c r="HZ331" s="7"/>
      <c r="IA331" s="7"/>
      <c r="IB331" s="7"/>
      <c r="IC331" s="7"/>
      <c r="ID331" s="7"/>
      <c r="IE331" s="7"/>
      <c r="IF331" s="7"/>
      <c r="IG331" s="7"/>
      <c r="IH331" s="7"/>
      <c r="II331" s="7"/>
      <c r="IJ331" s="7"/>
      <c r="IK331" s="7"/>
      <c r="IL331" s="7"/>
      <c r="IM331" s="7"/>
      <c r="IN331" s="7"/>
      <c r="IO331" s="7"/>
    </row>
    <row r="332" spans="1:249" ht="31.5">
      <c r="A332" s="31" t="s">
        <v>295</v>
      </c>
      <c r="B332" s="30">
        <f t="shared" si="58"/>
        <v>2000</v>
      </c>
      <c r="C332" s="30">
        <f t="shared" si="58"/>
        <v>2000</v>
      </c>
      <c r="D332" s="30">
        <f t="shared" si="58"/>
        <v>0</v>
      </c>
      <c r="E332" s="30">
        <v>0</v>
      </c>
      <c r="F332" s="30">
        <v>0</v>
      </c>
      <c r="G332" s="30">
        <f t="shared" si="59"/>
        <v>0</v>
      </c>
      <c r="H332" s="30">
        <v>0</v>
      </c>
      <c r="I332" s="30">
        <v>0</v>
      </c>
      <c r="J332" s="30">
        <f t="shared" si="60"/>
        <v>0</v>
      </c>
      <c r="K332" s="30">
        <v>2000</v>
      </c>
      <c r="L332" s="30">
        <v>2000</v>
      </c>
      <c r="M332" s="30">
        <f t="shared" si="61"/>
        <v>0</v>
      </c>
      <c r="N332" s="30">
        <v>0</v>
      </c>
      <c r="O332" s="30">
        <v>0</v>
      </c>
      <c r="P332" s="30">
        <f t="shared" si="62"/>
        <v>0</v>
      </c>
      <c r="Q332" s="30">
        <v>0</v>
      </c>
      <c r="R332" s="30">
        <v>0</v>
      </c>
      <c r="S332" s="30">
        <f t="shared" si="63"/>
        <v>0</v>
      </c>
      <c r="T332" s="30">
        <v>0</v>
      </c>
      <c r="U332" s="30">
        <v>0</v>
      </c>
      <c r="V332" s="30">
        <f t="shared" si="64"/>
        <v>0</v>
      </c>
      <c r="W332" s="30">
        <v>0</v>
      </c>
      <c r="X332" s="30">
        <v>0</v>
      </c>
      <c r="Y332" s="30">
        <f t="shared" si="65"/>
        <v>0</v>
      </c>
      <c r="Z332" s="30">
        <v>0</v>
      </c>
      <c r="AA332" s="30">
        <v>0</v>
      </c>
      <c r="AB332" s="30">
        <f t="shared" si="66"/>
        <v>0</v>
      </c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  <c r="BY332" s="7"/>
      <c r="BZ332" s="7"/>
      <c r="CA332" s="7"/>
      <c r="CB332" s="7"/>
      <c r="CC332" s="7"/>
      <c r="CD332" s="7"/>
      <c r="CE332" s="7"/>
      <c r="CF332" s="7"/>
      <c r="CG332" s="7"/>
      <c r="CH332" s="7"/>
      <c r="CI332" s="7"/>
      <c r="CJ332" s="7"/>
      <c r="CK332" s="7"/>
      <c r="CL332" s="7"/>
      <c r="CM332" s="7"/>
      <c r="CN332" s="7"/>
      <c r="CO332" s="7"/>
      <c r="CP332" s="7"/>
      <c r="CQ332" s="7"/>
      <c r="CR332" s="7"/>
      <c r="CS332" s="7"/>
      <c r="CT332" s="7"/>
      <c r="CU332" s="7"/>
      <c r="CV332" s="7"/>
      <c r="CW332" s="7"/>
      <c r="CX332" s="7"/>
      <c r="CY332" s="7"/>
      <c r="CZ332" s="7"/>
      <c r="DA332" s="7"/>
      <c r="DB332" s="7"/>
      <c r="DC332" s="7"/>
      <c r="DD332" s="7"/>
      <c r="DE332" s="7"/>
      <c r="DF332" s="7"/>
      <c r="DG332" s="7"/>
      <c r="DH332" s="7"/>
      <c r="DI332" s="7"/>
      <c r="DJ332" s="7"/>
      <c r="DK332" s="7"/>
      <c r="DL332" s="7"/>
      <c r="DM332" s="7"/>
      <c r="DN332" s="7"/>
      <c r="DO332" s="7"/>
      <c r="DP332" s="7"/>
      <c r="DQ332" s="7"/>
      <c r="DR332" s="7"/>
      <c r="DS332" s="7"/>
      <c r="DT332" s="7"/>
      <c r="DU332" s="7"/>
      <c r="DV332" s="7"/>
      <c r="DW332" s="7"/>
      <c r="DX332" s="7"/>
      <c r="DY332" s="7"/>
      <c r="DZ332" s="7"/>
      <c r="EA332" s="7"/>
      <c r="EB332" s="7"/>
      <c r="EC332" s="7"/>
      <c r="ED332" s="7"/>
      <c r="EE332" s="7"/>
      <c r="EF332" s="7"/>
      <c r="EG332" s="7"/>
      <c r="EH332" s="7"/>
      <c r="EI332" s="7"/>
      <c r="EJ332" s="7"/>
      <c r="EK332" s="7"/>
      <c r="EL332" s="7"/>
      <c r="EM332" s="7"/>
      <c r="EN332" s="7"/>
      <c r="EO332" s="7"/>
      <c r="EP332" s="7"/>
      <c r="EQ332" s="7"/>
      <c r="ER332" s="7"/>
      <c r="ES332" s="7"/>
      <c r="ET332" s="7"/>
      <c r="EU332" s="7"/>
      <c r="EV332" s="7"/>
      <c r="EW332" s="7"/>
      <c r="EX332" s="7"/>
      <c r="EY332" s="7"/>
      <c r="EZ332" s="7"/>
      <c r="FA332" s="7"/>
      <c r="FB332" s="7"/>
      <c r="FC332" s="7"/>
      <c r="FD332" s="7"/>
      <c r="FE332" s="7"/>
      <c r="FF332" s="7"/>
      <c r="FG332" s="22"/>
      <c r="FH332" s="22"/>
      <c r="FI332" s="22"/>
      <c r="FJ332" s="22"/>
      <c r="FK332" s="22"/>
      <c r="FL332" s="22"/>
      <c r="FM332" s="22"/>
      <c r="FN332" s="22"/>
      <c r="FO332" s="22"/>
      <c r="FP332" s="22"/>
      <c r="FQ332" s="22"/>
      <c r="FR332" s="22"/>
      <c r="FS332" s="22"/>
      <c r="FT332" s="22"/>
      <c r="FU332" s="22"/>
      <c r="FV332" s="22"/>
      <c r="FW332" s="22"/>
      <c r="FX332" s="22"/>
      <c r="FY332" s="22"/>
      <c r="FZ332" s="22"/>
      <c r="GA332" s="7"/>
      <c r="GB332" s="7"/>
      <c r="GC332" s="7"/>
      <c r="GD332" s="7"/>
      <c r="GE332" s="7"/>
      <c r="GF332" s="7"/>
      <c r="GG332" s="7"/>
      <c r="GH332" s="7"/>
      <c r="GI332" s="7"/>
      <c r="GJ332" s="7"/>
      <c r="GK332" s="7"/>
      <c r="GL332" s="7"/>
      <c r="GM332" s="7"/>
      <c r="GN332" s="7"/>
      <c r="GO332" s="7"/>
      <c r="GP332" s="7"/>
      <c r="GQ332" s="7"/>
      <c r="GR332" s="7"/>
      <c r="GS332" s="7"/>
      <c r="GT332" s="7"/>
      <c r="GU332" s="7"/>
      <c r="GV332" s="7"/>
      <c r="GW332" s="7"/>
      <c r="GX332" s="7"/>
      <c r="GY332" s="7"/>
      <c r="GZ332" s="7"/>
      <c r="HA332" s="7"/>
      <c r="HB332" s="7"/>
      <c r="HC332" s="7"/>
      <c r="HD332" s="7"/>
      <c r="HE332" s="7"/>
      <c r="HF332" s="7"/>
      <c r="HG332" s="7"/>
      <c r="HH332" s="7"/>
      <c r="HI332" s="7"/>
      <c r="HJ332" s="7"/>
      <c r="HK332" s="7"/>
      <c r="HL332" s="7"/>
      <c r="HM332" s="7"/>
      <c r="HN332" s="7"/>
      <c r="HO332" s="7"/>
      <c r="HP332" s="7"/>
      <c r="HQ332" s="7"/>
      <c r="HR332" s="7"/>
      <c r="HS332" s="7"/>
      <c r="HT332" s="7"/>
      <c r="HU332" s="7"/>
      <c r="HV332" s="7"/>
      <c r="HW332" s="7"/>
      <c r="HX332" s="7"/>
      <c r="HY332" s="7"/>
      <c r="HZ332" s="7"/>
      <c r="IA332" s="7"/>
      <c r="IB332" s="7"/>
      <c r="IC332" s="7"/>
      <c r="ID332" s="7"/>
      <c r="IE332" s="7"/>
      <c r="IF332" s="7"/>
      <c r="IG332" s="7"/>
      <c r="IH332" s="7"/>
      <c r="II332" s="7"/>
      <c r="IJ332" s="7"/>
      <c r="IK332" s="7"/>
      <c r="IL332" s="7"/>
      <c r="IM332" s="7"/>
      <c r="IN332" s="7"/>
      <c r="IO332" s="7"/>
    </row>
    <row r="333" spans="1:249">
      <c r="A333" s="23" t="s">
        <v>296</v>
      </c>
      <c r="B333" s="24">
        <f t="shared" si="58"/>
        <v>86404</v>
      </c>
      <c r="C333" s="24">
        <f t="shared" si="58"/>
        <v>91704</v>
      </c>
      <c r="D333" s="24">
        <f t="shared" si="58"/>
        <v>5300</v>
      </c>
      <c r="E333" s="24">
        <f>SUM(E334,E339,E345,E351,E342)</f>
        <v>0</v>
      </c>
      <c r="F333" s="24">
        <f>SUM(F334,F339,F345,F351,F342)</f>
        <v>0</v>
      </c>
      <c r="G333" s="24">
        <f t="shared" si="59"/>
        <v>0</v>
      </c>
      <c r="H333" s="24">
        <f>SUM(H334,H339,H345,H351,H342)</f>
        <v>0</v>
      </c>
      <c r="I333" s="24">
        <f>SUM(I334,I339,I345,I351,I342)</f>
        <v>0</v>
      </c>
      <c r="J333" s="24">
        <f t="shared" si="60"/>
        <v>0</v>
      </c>
      <c r="K333" s="24">
        <f>SUM(K334,K339,K345,K351,K342)</f>
        <v>81329</v>
      </c>
      <c r="L333" s="24">
        <f>SUM(L334,L339,L345,L351,L342)</f>
        <v>86629</v>
      </c>
      <c r="M333" s="24">
        <f t="shared" si="61"/>
        <v>5300</v>
      </c>
      <c r="N333" s="24">
        <f>SUM(N334,N339,N345,N351,N342)</f>
        <v>509</v>
      </c>
      <c r="O333" s="24">
        <f>SUM(O334,O339,O345,O351,O342)</f>
        <v>509</v>
      </c>
      <c r="P333" s="24">
        <f t="shared" si="62"/>
        <v>0</v>
      </c>
      <c r="Q333" s="24">
        <f>SUM(Q334,Q339,Q345,Q351,Q342)</f>
        <v>3670</v>
      </c>
      <c r="R333" s="24">
        <f>SUM(R334,R339,R345,R351,R342)</f>
        <v>3670</v>
      </c>
      <c r="S333" s="24">
        <f t="shared" si="63"/>
        <v>0</v>
      </c>
      <c r="T333" s="24">
        <f>SUM(T334,T339,T345,T351,T342)</f>
        <v>0</v>
      </c>
      <c r="U333" s="24">
        <f>SUM(U334,U339,U345,U351,U342)</f>
        <v>0</v>
      </c>
      <c r="V333" s="24">
        <f t="shared" si="64"/>
        <v>0</v>
      </c>
      <c r="W333" s="24">
        <f>SUM(W334,W339,W345,W351,W342)</f>
        <v>896</v>
      </c>
      <c r="X333" s="24">
        <f>SUM(X334,X339,X345,X351,X342)</f>
        <v>896</v>
      </c>
      <c r="Y333" s="24">
        <f t="shared" si="65"/>
        <v>0</v>
      </c>
      <c r="Z333" s="24">
        <f>SUM(Z334,Z339,Z345,Z351,Z342)</f>
        <v>0</v>
      </c>
      <c r="AA333" s="24">
        <f>SUM(AA334,AA339,AA345,AA351,AA342)</f>
        <v>0</v>
      </c>
      <c r="AB333" s="24">
        <f t="shared" si="66"/>
        <v>0</v>
      </c>
      <c r="AC333" s="22"/>
      <c r="AD333" s="22"/>
      <c r="AE333" s="22"/>
      <c r="AF333" s="22"/>
      <c r="AG333" s="22"/>
      <c r="AH333" s="22"/>
      <c r="AI333" s="22"/>
      <c r="AJ333" s="22"/>
      <c r="AK333" s="22"/>
      <c r="AL333" s="22"/>
      <c r="AM333" s="22"/>
      <c r="AN333" s="22"/>
      <c r="AO333" s="22"/>
      <c r="AP333" s="22"/>
      <c r="AQ333" s="22"/>
      <c r="AR333" s="22"/>
      <c r="AS333" s="22"/>
      <c r="AT333" s="22"/>
      <c r="AU333" s="22"/>
      <c r="AV333" s="22"/>
      <c r="AW333" s="22"/>
      <c r="AX333" s="22"/>
      <c r="AY333" s="22"/>
      <c r="AZ333" s="22"/>
      <c r="BA333" s="22"/>
      <c r="BB333" s="22"/>
      <c r="BC333" s="22"/>
      <c r="BD333" s="22"/>
      <c r="BE333" s="22"/>
      <c r="BF333" s="22"/>
      <c r="BG333" s="22"/>
      <c r="BH333" s="22"/>
      <c r="BI333" s="22"/>
      <c r="BJ333" s="22"/>
      <c r="BK333" s="22"/>
      <c r="BL333" s="22"/>
      <c r="BM333" s="22"/>
      <c r="BN333" s="22"/>
      <c r="BO333" s="22"/>
      <c r="BP333" s="22"/>
      <c r="BQ333" s="22"/>
      <c r="BR333" s="22"/>
      <c r="BS333" s="22"/>
      <c r="BT333" s="22"/>
      <c r="BU333" s="22"/>
      <c r="BV333" s="22"/>
      <c r="BW333" s="22"/>
      <c r="BX333" s="22"/>
      <c r="BY333" s="22"/>
      <c r="BZ333" s="22"/>
      <c r="CA333" s="22"/>
      <c r="CB333" s="22"/>
      <c r="CC333" s="22"/>
      <c r="CD333" s="22"/>
      <c r="CE333" s="22"/>
      <c r="CF333" s="22"/>
      <c r="CG333" s="22"/>
      <c r="CH333" s="22"/>
      <c r="CI333" s="22"/>
      <c r="CJ333" s="22"/>
      <c r="CK333" s="22"/>
      <c r="CL333" s="22"/>
      <c r="CM333" s="22"/>
      <c r="CN333" s="22"/>
      <c r="CO333" s="22"/>
      <c r="CP333" s="22"/>
      <c r="CQ333" s="22"/>
      <c r="CR333" s="22"/>
      <c r="CS333" s="22"/>
      <c r="CT333" s="22"/>
      <c r="CU333" s="22"/>
      <c r="CV333" s="22"/>
      <c r="CW333" s="22"/>
      <c r="CX333" s="22"/>
      <c r="CY333" s="22"/>
      <c r="CZ333" s="22"/>
      <c r="DA333" s="22"/>
      <c r="DB333" s="22"/>
      <c r="DC333" s="22"/>
      <c r="DD333" s="22"/>
      <c r="DE333" s="22"/>
      <c r="DF333" s="22"/>
      <c r="DG333" s="22"/>
      <c r="DH333" s="22"/>
      <c r="DI333" s="22"/>
      <c r="DJ333" s="22"/>
      <c r="DK333" s="22"/>
      <c r="DL333" s="22"/>
      <c r="DM333" s="22"/>
      <c r="DN333" s="22"/>
      <c r="DO333" s="22"/>
      <c r="DP333" s="22"/>
      <c r="DQ333" s="22"/>
      <c r="DR333" s="22"/>
      <c r="DS333" s="22"/>
      <c r="DT333" s="22"/>
      <c r="DU333" s="22"/>
      <c r="DV333" s="22"/>
      <c r="DW333" s="22"/>
      <c r="DX333" s="22"/>
      <c r="DY333" s="22"/>
      <c r="DZ333" s="22"/>
      <c r="EA333" s="22"/>
      <c r="EB333" s="22"/>
      <c r="EC333" s="22"/>
      <c r="ED333" s="22"/>
      <c r="EE333" s="22"/>
      <c r="EF333" s="22"/>
      <c r="EG333" s="22"/>
      <c r="EH333" s="22"/>
      <c r="EI333" s="22"/>
      <c r="EJ333" s="22"/>
      <c r="EK333" s="22"/>
      <c r="EL333" s="22"/>
      <c r="EM333" s="22"/>
      <c r="EN333" s="22"/>
      <c r="EO333" s="22"/>
      <c r="EP333" s="22"/>
      <c r="EQ333" s="22"/>
      <c r="ER333" s="22"/>
      <c r="ES333" s="22"/>
      <c r="ET333" s="22"/>
      <c r="EU333" s="22"/>
      <c r="EV333" s="22"/>
      <c r="EW333" s="22"/>
      <c r="EX333" s="22"/>
      <c r="EY333" s="22"/>
      <c r="EZ333" s="22"/>
      <c r="FA333" s="22"/>
      <c r="FB333" s="22"/>
      <c r="FC333" s="22"/>
      <c r="FD333" s="22"/>
      <c r="FE333" s="22"/>
      <c r="FF333" s="22"/>
      <c r="FG333" s="7"/>
      <c r="FH333" s="7"/>
      <c r="FI333" s="7"/>
      <c r="FJ333" s="7"/>
      <c r="FK333" s="7"/>
      <c r="FL333" s="7"/>
      <c r="FM333" s="7"/>
      <c r="FN333" s="7"/>
      <c r="FO333" s="7"/>
      <c r="FP333" s="7"/>
      <c r="FQ333" s="7"/>
      <c r="FR333" s="7"/>
      <c r="FS333" s="7"/>
      <c r="FT333" s="7"/>
      <c r="FU333" s="7"/>
      <c r="FV333" s="7"/>
      <c r="FW333" s="7"/>
      <c r="FX333" s="7"/>
      <c r="FY333" s="7"/>
      <c r="FZ333" s="7"/>
      <c r="GA333" s="22"/>
      <c r="GB333" s="22"/>
      <c r="GC333" s="22"/>
      <c r="GD333" s="22"/>
      <c r="GE333" s="22"/>
      <c r="GF333" s="22"/>
      <c r="GG333" s="22"/>
      <c r="GH333" s="22"/>
      <c r="GI333" s="22"/>
      <c r="GJ333" s="22"/>
      <c r="GK333" s="22"/>
      <c r="GL333" s="22"/>
      <c r="GM333" s="22"/>
      <c r="GN333" s="22"/>
      <c r="GO333" s="22"/>
      <c r="GP333" s="22"/>
      <c r="GQ333" s="22"/>
      <c r="GR333" s="22"/>
      <c r="GS333" s="22"/>
      <c r="GT333" s="22"/>
      <c r="GU333" s="22"/>
      <c r="GV333" s="22"/>
      <c r="GW333" s="22"/>
      <c r="GX333" s="22"/>
      <c r="GY333" s="22"/>
      <c r="GZ333" s="22"/>
      <c r="HA333" s="22"/>
      <c r="HB333" s="22"/>
      <c r="HC333" s="22"/>
      <c r="HD333" s="22"/>
      <c r="HE333" s="22"/>
      <c r="HF333" s="22"/>
      <c r="HG333" s="22"/>
      <c r="HH333" s="22"/>
      <c r="HI333" s="22"/>
      <c r="HJ333" s="22"/>
      <c r="HK333" s="22"/>
      <c r="HL333" s="22"/>
      <c r="HM333" s="22"/>
      <c r="HN333" s="22"/>
      <c r="HO333" s="22"/>
      <c r="HP333" s="22"/>
      <c r="HQ333" s="22"/>
      <c r="HR333" s="22"/>
      <c r="HS333" s="22"/>
      <c r="HT333" s="22"/>
      <c r="HU333" s="22"/>
      <c r="HV333" s="22"/>
      <c r="HW333" s="22"/>
      <c r="HX333" s="22"/>
      <c r="HY333" s="22"/>
      <c r="HZ333" s="22"/>
      <c r="IA333" s="22"/>
      <c r="IB333" s="22"/>
      <c r="IC333" s="22"/>
      <c r="ID333" s="22"/>
      <c r="IE333" s="22"/>
      <c r="IF333" s="22"/>
      <c r="IG333" s="22"/>
      <c r="IH333" s="22"/>
      <c r="II333" s="22"/>
      <c r="IJ333" s="22"/>
      <c r="IK333" s="22"/>
      <c r="IL333" s="22"/>
      <c r="IM333" s="22"/>
      <c r="IN333" s="22"/>
      <c r="IO333" s="22"/>
    </row>
    <row r="334" spans="1:249">
      <c r="A334" s="23" t="s">
        <v>18</v>
      </c>
      <c r="B334" s="24">
        <f t="shared" si="58"/>
        <v>62958</v>
      </c>
      <c r="C334" s="24">
        <f t="shared" si="58"/>
        <v>62958</v>
      </c>
      <c r="D334" s="24">
        <f t="shared" si="58"/>
        <v>0</v>
      </c>
      <c r="E334" s="24">
        <f>SUM(E335)</f>
        <v>0</v>
      </c>
      <c r="F334" s="24">
        <f>SUM(F335)</f>
        <v>0</v>
      </c>
      <c r="G334" s="24">
        <f t="shared" si="59"/>
        <v>0</v>
      </c>
      <c r="H334" s="24">
        <f>SUM(H335)</f>
        <v>0</v>
      </c>
      <c r="I334" s="24">
        <f>SUM(I335)</f>
        <v>0</v>
      </c>
      <c r="J334" s="24">
        <f t="shared" si="60"/>
        <v>0</v>
      </c>
      <c r="K334" s="24">
        <f>SUM(K335)</f>
        <v>62958</v>
      </c>
      <c r="L334" s="24">
        <f>SUM(L335)</f>
        <v>62958</v>
      </c>
      <c r="M334" s="24">
        <f t="shared" si="61"/>
        <v>0</v>
      </c>
      <c r="N334" s="24">
        <f>SUM(N335)</f>
        <v>0</v>
      </c>
      <c r="O334" s="24">
        <f>SUM(O335)</f>
        <v>0</v>
      </c>
      <c r="P334" s="24">
        <f t="shared" si="62"/>
        <v>0</v>
      </c>
      <c r="Q334" s="24">
        <f>SUM(Q335)</f>
        <v>0</v>
      </c>
      <c r="R334" s="24">
        <f>SUM(R335)</f>
        <v>0</v>
      </c>
      <c r="S334" s="24">
        <f t="shared" si="63"/>
        <v>0</v>
      </c>
      <c r="T334" s="24">
        <f>SUM(T335)</f>
        <v>0</v>
      </c>
      <c r="U334" s="24">
        <f>SUM(U335)</f>
        <v>0</v>
      </c>
      <c r="V334" s="24">
        <f t="shared" si="64"/>
        <v>0</v>
      </c>
      <c r="W334" s="24">
        <f>SUM(W335)</f>
        <v>0</v>
      </c>
      <c r="X334" s="24">
        <f>SUM(X335)</f>
        <v>0</v>
      </c>
      <c r="Y334" s="24">
        <f t="shared" si="65"/>
        <v>0</v>
      </c>
      <c r="Z334" s="24">
        <f>SUM(Z335)</f>
        <v>0</v>
      </c>
      <c r="AA334" s="24">
        <f>SUM(AA335)</f>
        <v>0</v>
      </c>
      <c r="AB334" s="24">
        <f t="shared" si="66"/>
        <v>0</v>
      </c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  <c r="BX334" s="7"/>
      <c r="BY334" s="7"/>
      <c r="BZ334" s="7"/>
      <c r="CA334" s="7"/>
      <c r="CB334" s="7"/>
      <c r="CC334" s="7"/>
      <c r="CD334" s="7"/>
      <c r="CE334" s="7"/>
      <c r="CF334" s="7"/>
      <c r="CG334" s="7"/>
      <c r="CH334" s="7"/>
      <c r="CI334" s="7"/>
      <c r="CJ334" s="7"/>
      <c r="CK334" s="7"/>
      <c r="CL334" s="7"/>
      <c r="CM334" s="7"/>
      <c r="CN334" s="7"/>
      <c r="CO334" s="7"/>
      <c r="CP334" s="7"/>
      <c r="CQ334" s="7"/>
      <c r="CR334" s="7"/>
      <c r="CS334" s="7"/>
      <c r="CT334" s="7"/>
      <c r="CU334" s="7"/>
      <c r="CV334" s="7"/>
      <c r="CW334" s="7"/>
      <c r="CX334" s="7"/>
      <c r="CY334" s="7"/>
      <c r="CZ334" s="7"/>
      <c r="DA334" s="7"/>
      <c r="DB334" s="7"/>
      <c r="DC334" s="7"/>
      <c r="DD334" s="7"/>
      <c r="DE334" s="7"/>
      <c r="DF334" s="7"/>
      <c r="DG334" s="7"/>
      <c r="DH334" s="7"/>
      <c r="DI334" s="7"/>
      <c r="DJ334" s="7"/>
      <c r="DK334" s="7"/>
      <c r="DL334" s="7"/>
      <c r="DM334" s="7"/>
      <c r="DN334" s="7"/>
      <c r="DO334" s="7"/>
      <c r="DP334" s="7"/>
      <c r="DQ334" s="7"/>
      <c r="DR334" s="7"/>
      <c r="DS334" s="7"/>
      <c r="DT334" s="7"/>
      <c r="DU334" s="7"/>
      <c r="DV334" s="7"/>
      <c r="DW334" s="7"/>
      <c r="DX334" s="7"/>
      <c r="DY334" s="7"/>
      <c r="DZ334" s="7"/>
      <c r="EA334" s="7"/>
      <c r="EB334" s="7"/>
      <c r="EC334" s="7"/>
      <c r="ED334" s="7"/>
      <c r="EE334" s="7"/>
      <c r="EF334" s="7"/>
      <c r="EG334" s="7"/>
      <c r="EH334" s="7"/>
      <c r="EI334" s="7"/>
      <c r="EJ334" s="7"/>
      <c r="EK334" s="7"/>
      <c r="EL334" s="7"/>
      <c r="EM334" s="7"/>
      <c r="EN334" s="7"/>
      <c r="EO334" s="7"/>
      <c r="EP334" s="7"/>
      <c r="EQ334" s="7"/>
      <c r="ER334" s="7"/>
      <c r="ES334" s="7"/>
      <c r="ET334" s="7"/>
      <c r="EU334" s="7"/>
      <c r="EV334" s="7"/>
      <c r="EW334" s="7"/>
      <c r="EX334" s="7"/>
      <c r="EY334" s="7"/>
      <c r="EZ334" s="7"/>
      <c r="FA334" s="7"/>
      <c r="FB334" s="7"/>
      <c r="FC334" s="7"/>
      <c r="FD334" s="7"/>
      <c r="FE334" s="7"/>
      <c r="FF334" s="7"/>
      <c r="FG334" s="7"/>
      <c r="FH334" s="7"/>
      <c r="FI334" s="7"/>
      <c r="FJ334" s="7"/>
      <c r="FK334" s="7"/>
      <c r="FL334" s="7"/>
      <c r="FM334" s="7"/>
      <c r="FN334" s="7"/>
      <c r="FO334" s="7"/>
      <c r="FP334" s="7"/>
      <c r="FQ334" s="7"/>
      <c r="FR334" s="7"/>
      <c r="FS334" s="7"/>
      <c r="FT334" s="7"/>
      <c r="FU334" s="7"/>
      <c r="FV334" s="7"/>
      <c r="FW334" s="7"/>
      <c r="FX334" s="7"/>
      <c r="FY334" s="7"/>
      <c r="FZ334" s="7"/>
      <c r="GA334" s="7"/>
      <c r="GB334" s="7"/>
      <c r="GC334" s="7"/>
      <c r="GD334" s="7"/>
      <c r="GE334" s="7"/>
      <c r="GF334" s="7"/>
      <c r="GG334" s="7"/>
      <c r="GH334" s="7"/>
      <c r="GI334" s="7"/>
      <c r="GJ334" s="7"/>
      <c r="GK334" s="7"/>
      <c r="GL334" s="7"/>
      <c r="GM334" s="7"/>
      <c r="GN334" s="7"/>
      <c r="GO334" s="7"/>
      <c r="GP334" s="7"/>
      <c r="GQ334" s="7"/>
      <c r="GR334" s="7"/>
      <c r="GS334" s="7"/>
      <c r="GT334" s="7"/>
      <c r="GU334" s="7"/>
      <c r="GV334" s="7"/>
      <c r="GW334" s="7"/>
      <c r="GX334" s="7"/>
      <c r="GY334" s="7"/>
      <c r="GZ334" s="7"/>
      <c r="HA334" s="7"/>
      <c r="HB334" s="7"/>
      <c r="HC334" s="7"/>
      <c r="HD334" s="7"/>
      <c r="HE334" s="7"/>
      <c r="HF334" s="7"/>
      <c r="HG334" s="7"/>
      <c r="HH334" s="7"/>
      <c r="HI334" s="7"/>
      <c r="HJ334" s="7"/>
      <c r="HK334" s="7"/>
      <c r="HL334" s="7"/>
      <c r="HM334" s="7"/>
      <c r="HN334" s="7"/>
      <c r="HO334" s="7"/>
      <c r="HP334" s="7"/>
      <c r="HQ334" s="7"/>
      <c r="HR334" s="7"/>
      <c r="HS334" s="7"/>
      <c r="HT334" s="7"/>
      <c r="HU334" s="7"/>
      <c r="HV334" s="7"/>
      <c r="HW334" s="7"/>
      <c r="HX334" s="7"/>
      <c r="HY334" s="7"/>
      <c r="HZ334" s="7"/>
      <c r="IA334" s="7"/>
      <c r="IB334" s="7"/>
      <c r="IC334" s="7"/>
      <c r="ID334" s="7"/>
      <c r="IE334" s="7"/>
      <c r="IF334" s="7"/>
      <c r="IG334" s="7"/>
      <c r="IH334" s="7"/>
      <c r="II334" s="7"/>
      <c r="IJ334" s="7"/>
      <c r="IK334" s="7"/>
      <c r="IL334" s="7"/>
      <c r="IM334" s="7"/>
      <c r="IN334" s="7"/>
      <c r="IO334" s="7"/>
    </row>
    <row r="335" spans="1:249" ht="31.5">
      <c r="A335" s="23" t="s">
        <v>297</v>
      </c>
      <c r="B335" s="24">
        <f t="shared" si="58"/>
        <v>62958</v>
      </c>
      <c r="C335" s="24">
        <f t="shared" si="58"/>
        <v>62958</v>
      </c>
      <c r="D335" s="24">
        <f t="shared" si="58"/>
        <v>0</v>
      </c>
      <c r="E335" s="24">
        <f>SUM(E336:E338)</f>
        <v>0</v>
      </c>
      <c r="F335" s="24">
        <f>SUM(F336:F338)</f>
        <v>0</v>
      </c>
      <c r="G335" s="24">
        <f t="shared" si="59"/>
        <v>0</v>
      </c>
      <c r="H335" s="24">
        <f>SUM(H336:H338)</f>
        <v>0</v>
      </c>
      <c r="I335" s="24">
        <f>SUM(I336:I338)</f>
        <v>0</v>
      </c>
      <c r="J335" s="24">
        <f t="shared" si="60"/>
        <v>0</v>
      </c>
      <c r="K335" s="24">
        <f>SUM(K336:K338)</f>
        <v>62958</v>
      </c>
      <c r="L335" s="24">
        <f>SUM(L336:L338)</f>
        <v>62958</v>
      </c>
      <c r="M335" s="24">
        <f t="shared" si="61"/>
        <v>0</v>
      </c>
      <c r="N335" s="24">
        <f>SUM(N336:N338)</f>
        <v>0</v>
      </c>
      <c r="O335" s="24">
        <f>SUM(O336:O338)</f>
        <v>0</v>
      </c>
      <c r="P335" s="24">
        <f t="shared" si="62"/>
        <v>0</v>
      </c>
      <c r="Q335" s="24">
        <f>SUM(Q336:Q338)</f>
        <v>0</v>
      </c>
      <c r="R335" s="24">
        <f>SUM(R336:R338)</f>
        <v>0</v>
      </c>
      <c r="S335" s="24">
        <f t="shared" si="63"/>
        <v>0</v>
      </c>
      <c r="T335" s="24">
        <f>SUM(T336:T338)</f>
        <v>0</v>
      </c>
      <c r="U335" s="24">
        <f>SUM(U336:U338)</f>
        <v>0</v>
      </c>
      <c r="V335" s="24">
        <f t="shared" si="64"/>
        <v>0</v>
      </c>
      <c r="W335" s="24">
        <f>SUM(W336:W338)</f>
        <v>0</v>
      </c>
      <c r="X335" s="24">
        <f>SUM(X336:X338)</f>
        <v>0</v>
      </c>
      <c r="Y335" s="24">
        <f t="shared" si="65"/>
        <v>0</v>
      </c>
      <c r="Z335" s="24">
        <f>SUM(Z336:Z338)</f>
        <v>0</v>
      </c>
      <c r="AA335" s="24">
        <f>SUM(AA336:AA338)</f>
        <v>0</v>
      </c>
      <c r="AB335" s="24">
        <f t="shared" si="66"/>
        <v>0</v>
      </c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  <c r="BX335" s="7"/>
      <c r="BY335" s="7"/>
      <c r="BZ335" s="7"/>
      <c r="CA335" s="7"/>
      <c r="CB335" s="7"/>
      <c r="CC335" s="7"/>
      <c r="CD335" s="7"/>
      <c r="CE335" s="7"/>
      <c r="CF335" s="7"/>
      <c r="CG335" s="7"/>
      <c r="CH335" s="7"/>
      <c r="CI335" s="7"/>
      <c r="CJ335" s="7"/>
      <c r="CK335" s="7"/>
      <c r="CL335" s="7"/>
      <c r="CM335" s="7"/>
      <c r="CN335" s="7"/>
      <c r="CO335" s="7"/>
      <c r="CP335" s="7"/>
      <c r="CQ335" s="7"/>
      <c r="CR335" s="7"/>
      <c r="CS335" s="7"/>
      <c r="CT335" s="7"/>
      <c r="CU335" s="7"/>
      <c r="CV335" s="7"/>
      <c r="CW335" s="7"/>
      <c r="CX335" s="7"/>
      <c r="CY335" s="7"/>
      <c r="CZ335" s="7"/>
      <c r="DA335" s="7"/>
      <c r="DB335" s="7"/>
      <c r="DC335" s="7"/>
      <c r="DD335" s="7"/>
      <c r="DE335" s="7"/>
      <c r="DF335" s="7"/>
      <c r="DG335" s="7"/>
      <c r="DH335" s="7"/>
      <c r="DI335" s="7"/>
      <c r="DJ335" s="7"/>
      <c r="DK335" s="7"/>
      <c r="DL335" s="7"/>
      <c r="DM335" s="7"/>
      <c r="DN335" s="7"/>
      <c r="DO335" s="7"/>
      <c r="DP335" s="7"/>
      <c r="DQ335" s="7"/>
      <c r="DR335" s="7"/>
      <c r="DS335" s="7"/>
      <c r="DT335" s="7"/>
      <c r="DU335" s="7"/>
      <c r="DV335" s="7"/>
      <c r="DW335" s="7"/>
      <c r="DX335" s="7"/>
      <c r="DY335" s="7"/>
      <c r="DZ335" s="7"/>
      <c r="EA335" s="7"/>
      <c r="EB335" s="7"/>
      <c r="EC335" s="7"/>
      <c r="ED335" s="7"/>
      <c r="EE335" s="7"/>
      <c r="EF335" s="7"/>
      <c r="EG335" s="7"/>
      <c r="EH335" s="7"/>
      <c r="EI335" s="7"/>
      <c r="EJ335" s="7"/>
      <c r="EK335" s="7"/>
      <c r="EL335" s="7"/>
      <c r="EM335" s="7"/>
      <c r="EN335" s="7"/>
      <c r="EO335" s="7"/>
      <c r="EP335" s="7"/>
      <c r="EQ335" s="7"/>
      <c r="ER335" s="7"/>
      <c r="ES335" s="7"/>
      <c r="ET335" s="7"/>
      <c r="EU335" s="7"/>
      <c r="EV335" s="7"/>
      <c r="EW335" s="7"/>
      <c r="EX335" s="7"/>
      <c r="EY335" s="7"/>
      <c r="EZ335" s="7"/>
      <c r="FA335" s="7"/>
      <c r="FB335" s="7"/>
      <c r="FC335" s="7"/>
      <c r="FD335" s="7"/>
      <c r="FE335" s="7"/>
      <c r="FF335" s="7"/>
      <c r="FG335" s="7"/>
      <c r="FH335" s="7"/>
      <c r="FI335" s="7"/>
      <c r="FJ335" s="7"/>
      <c r="FK335" s="7"/>
      <c r="FL335" s="7"/>
      <c r="FM335" s="7"/>
      <c r="FN335" s="7"/>
      <c r="FO335" s="7"/>
      <c r="FP335" s="7"/>
      <c r="FQ335" s="7"/>
      <c r="FR335" s="7"/>
      <c r="FS335" s="7"/>
      <c r="FT335" s="7"/>
      <c r="FU335" s="7"/>
      <c r="FV335" s="7"/>
      <c r="FW335" s="7"/>
      <c r="FX335" s="7"/>
      <c r="FY335" s="7"/>
      <c r="FZ335" s="7"/>
      <c r="GA335" s="7"/>
      <c r="GB335" s="7"/>
      <c r="GC335" s="7"/>
      <c r="GD335" s="7"/>
      <c r="GE335" s="7"/>
      <c r="GF335" s="7"/>
      <c r="GG335" s="7"/>
      <c r="GH335" s="7"/>
      <c r="GI335" s="7"/>
      <c r="GJ335" s="7"/>
      <c r="GK335" s="7"/>
      <c r="GL335" s="7"/>
      <c r="GM335" s="7"/>
      <c r="GN335" s="7"/>
      <c r="GO335" s="7"/>
      <c r="GP335" s="7"/>
      <c r="GQ335" s="7"/>
      <c r="GR335" s="7"/>
      <c r="GS335" s="7"/>
      <c r="GT335" s="7"/>
      <c r="GU335" s="7"/>
      <c r="GV335" s="7"/>
      <c r="GW335" s="7"/>
      <c r="GX335" s="7"/>
      <c r="GY335" s="7"/>
      <c r="GZ335" s="7"/>
      <c r="HA335" s="7"/>
      <c r="HB335" s="7"/>
      <c r="HC335" s="7"/>
      <c r="HD335" s="7"/>
      <c r="HE335" s="7"/>
      <c r="HF335" s="7"/>
      <c r="HG335" s="7"/>
      <c r="HH335" s="7"/>
      <c r="HI335" s="7"/>
      <c r="HJ335" s="7"/>
      <c r="HK335" s="7"/>
      <c r="HL335" s="7"/>
      <c r="HM335" s="7"/>
      <c r="HN335" s="7"/>
      <c r="HO335" s="7"/>
      <c r="HP335" s="7"/>
      <c r="HQ335" s="7"/>
      <c r="HR335" s="7"/>
      <c r="HS335" s="7"/>
      <c r="HT335" s="7"/>
      <c r="HU335" s="7"/>
      <c r="HV335" s="7"/>
      <c r="HW335" s="7"/>
      <c r="HX335" s="7"/>
      <c r="HY335" s="7"/>
      <c r="HZ335" s="7"/>
      <c r="IA335" s="7"/>
      <c r="IB335" s="7"/>
      <c r="IC335" s="7"/>
      <c r="ID335" s="7"/>
      <c r="IE335" s="7"/>
      <c r="IF335" s="7"/>
      <c r="IG335" s="7"/>
      <c r="IH335" s="7"/>
      <c r="II335" s="7"/>
      <c r="IJ335" s="7"/>
      <c r="IK335" s="7"/>
      <c r="IL335" s="7"/>
      <c r="IM335" s="7"/>
      <c r="IN335" s="7"/>
      <c r="IO335" s="7"/>
    </row>
    <row r="336" spans="1:249" ht="31.5">
      <c r="A336" s="38" t="s">
        <v>298</v>
      </c>
      <c r="B336" s="27">
        <f t="shared" si="58"/>
        <v>6318</v>
      </c>
      <c r="C336" s="27">
        <f t="shared" si="58"/>
        <v>6318</v>
      </c>
      <c r="D336" s="27">
        <f t="shared" si="58"/>
        <v>0</v>
      </c>
      <c r="E336" s="27">
        <v>0</v>
      </c>
      <c r="F336" s="27">
        <v>0</v>
      </c>
      <c r="G336" s="27">
        <f t="shared" si="59"/>
        <v>0</v>
      </c>
      <c r="H336" s="27">
        <v>0</v>
      </c>
      <c r="I336" s="27">
        <v>0</v>
      </c>
      <c r="J336" s="27">
        <f t="shared" si="60"/>
        <v>0</v>
      </c>
      <c r="K336" s="27">
        <v>6318</v>
      </c>
      <c r="L336" s="27">
        <v>6318</v>
      </c>
      <c r="M336" s="27">
        <f t="shared" si="61"/>
        <v>0</v>
      </c>
      <c r="N336" s="27">
        <v>0</v>
      </c>
      <c r="O336" s="27">
        <v>0</v>
      </c>
      <c r="P336" s="27">
        <f t="shared" si="62"/>
        <v>0</v>
      </c>
      <c r="Q336" s="27">
        <v>0</v>
      </c>
      <c r="R336" s="27">
        <v>0</v>
      </c>
      <c r="S336" s="27">
        <f t="shared" si="63"/>
        <v>0</v>
      </c>
      <c r="T336" s="27">
        <v>0</v>
      </c>
      <c r="U336" s="27">
        <v>0</v>
      </c>
      <c r="V336" s="27">
        <f t="shared" si="64"/>
        <v>0</v>
      </c>
      <c r="W336" s="27">
        <v>0</v>
      </c>
      <c r="X336" s="27">
        <v>0</v>
      </c>
      <c r="Y336" s="27">
        <f t="shared" si="65"/>
        <v>0</v>
      </c>
      <c r="Z336" s="27">
        <v>0</v>
      </c>
      <c r="AA336" s="27">
        <v>0</v>
      </c>
      <c r="AB336" s="27">
        <f t="shared" si="66"/>
        <v>0</v>
      </c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  <c r="BW336" s="7"/>
      <c r="BX336" s="7"/>
      <c r="BY336" s="7"/>
      <c r="BZ336" s="7"/>
      <c r="CA336" s="7"/>
      <c r="CB336" s="7"/>
      <c r="CC336" s="7"/>
      <c r="CD336" s="7"/>
      <c r="CE336" s="7"/>
      <c r="CF336" s="7"/>
      <c r="CG336" s="7"/>
      <c r="CH336" s="7"/>
      <c r="CI336" s="7"/>
      <c r="CJ336" s="7"/>
      <c r="CK336" s="7"/>
      <c r="CL336" s="7"/>
      <c r="CM336" s="7"/>
      <c r="CN336" s="7"/>
      <c r="CO336" s="7"/>
      <c r="CP336" s="7"/>
      <c r="CQ336" s="7"/>
      <c r="CR336" s="7"/>
      <c r="CS336" s="7"/>
      <c r="CT336" s="7"/>
      <c r="CU336" s="7"/>
      <c r="CV336" s="7"/>
      <c r="CW336" s="7"/>
      <c r="CX336" s="7"/>
      <c r="CY336" s="7"/>
      <c r="CZ336" s="7"/>
      <c r="DA336" s="7"/>
      <c r="DB336" s="7"/>
      <c r="DC336" s="7"/>
      <c r="DD336" s="7"/>
      <c r="DE336" s="7"/>
      <c r="DF336" s="7"/>
      <c r="DG336" s="7"/>
      <c r="DH336" s="7"/>
      <c r="DI336" s="7"/>
      <c r="DJ336" s="7"/>
      <c r="DK336" s="7"/>
      <c r="DL336" s="7"/>
      <c r="DM336" s="7"/>
      <c r="DN336" s="7"/>
      <c r="DO336" s="7"/>
      <c r="DP336" s="7"/>
      <c r="DQ336" s="7"/>
      <c r="DR336" s="7"/>
      <c r="DS336" s="7"/>
      <c r="DT336" s="7"/>
      <c r="DU336" s="7"/>
      <c r="DV336" s="7"/>
      <c r="DW336" s="7"/>
      <c r="DX336" s="7"/>
      <c r="DY336" s="7"/>
      <c r="DZ336" s="7"/>
      <c r="EA336" s="7"/>
      <c r="EB336" s="7"/>
      <c r="EC336" s="7"/>
      <c r="ED336" s="7"/>
      <c r="EE336" s="7"/>
      <c r="EF336" s="7"/>
      <c r="EG336" s="7"/>
      <c r="EH336" s="7"/>
      <c r="EI336" s="7"/>
      <c r="EJ336" s="7"/>
      <c r="EK336" s="7"/>
      <c r="EL336" s="7"/>
      <c r="EM336" s="7"/>
      <c r="EN336" s="7"/>
      <c r="EO336" s="7"/>
      <c r="EP336" s="7"/>
      <c r="EQ336" s="7"/>
      <c r="ER336" s="7"/>
      <c r="ES336" s="7"/>
      <c r="ET336" s="7"/>
      <c r="EU336" s="7"/>
      <c r="EV336" s="7"/>
      <c r="EW336" s="7"/>
      <c r="EX336" s="7"/>
      <c r="EY336" s="7"/>
      <c r="EZ336" s="7"/>
      <c r="FA336" s="7"/>
      <c r="FB336" s="7"/>
      <c r="FC336" s="7"/>
      <c r="FD336" s="7"/>
      <c r="FE336" s="7"/>
      <c r="FF336" s="7"/>
      <c r="FG336" s="7"/>
      <c r="FH336" s="7"/>
      <c r="FI336" s="7"/>
      <c r="FJ336" s="7"/>
      <c r="FK336" s="7"/>
      <c r="FL336" s="7"/>
      <c r="FM336" s="7"/>
      <c r="FN336" s="7"/>
      <c r="FO336" s="7"/>
      <c r="FP336" s="7"/>
      <c r="FQ336" s="7"/>
      <c r="FR336" s="7"/>
      <c r="FS336" s="7"/>
      <c r="FT336" s="7"/>
      <c r="FU336" s="7"/>
      <c r="FV336" s="7"/>
      <c r="FW336" s="7"/>
      <c r="FX336" s="7"/>
      <c r="FY336" s="7"/>
      <c r="FZ336" s="7"/>
      <c r="GA336" s="7"/>
      <c r="GB336" s="7"/>
      <c r="GC336" s="7"/>
      <c r="GD336" s="7"/>
      <c r="GE336" s="7"/>
      <c r="GF336" s="7"/>
      <c r="GG336" s="7"/>
      <c r="GH336" s="7"/>
      <c r="GI336" s="7"/>
      <c r="GJ336" s="7"/>
      <c r="GK336" s="7"/>
      <c r="GL336" s="7"/>
      <c r="GM336" s="7"/>
      <c r="GN336" s="7"/>
      <c r="GO336" s="7"/>
      <c r="GP336" s="7"/>
      <c r="GQ336" s="7"/>
      <c r="GR336" s="7"/>
      <c r="GS336" s="7"/>
      <c r="GT336" s="7"/>
      <c r="GU336" s="7"/>
      <c r="GV336" s="7"/>
      <c r="GW336" s="7"/>
      <c r="GX336" s="7"/>
      <c r="GY336" s="7"/>
      <c r="GZ336" s="7"/>
      <c r="HA336" s="7"/>
      <c r="HB336" s="7"/>
      <c r="HC336" s="7"/>
      <c r="HD336" s="7"/>
      <c r="HE336" s="7"/>
      <c r="HF336" s="7"/>
      <c r="HG336" s="7"/>
      <c r="HH336" s="7"/>
      <c r="HI336" s="7"/>
      <c r="HJ336" s="7"/>
      <c r="HK336" s="7"/>
      <c r="HL336" s="7"/>
      <c r="HM336" s="7"/>
      <c r="HN336" s="7"/>
      <c r="HO336" s="7"/>
      <c r="HP336" s="7"/>
      <c r="HQ336" s="7"/>
      <c r="HR336" s="7"/>
      <c r="HS336" s="7"/>
      <c r="HT336" s="7"/>
      <c r="HU336" s="7"/>
      <c r="HV336" s="7"/>
      <c r="HW336" s="7"/>
      <c r="HX336" s="7"/>
      <c r="HY336" s="7"/>
      <c r="HZ336" s="7"/>
      <c r="IA336" s="7"/>
      <c r="IB336" s="7"/>
      <c r="IC336" s="7"/>
      <c r="ID336" s="7"/>
      <c r="IE336" s="7"/>
      <c r="IF336" s="7"/>
      <c r="IG336" s="7"/>
      <c r="IH336" s="7"/>
      <c r="II336" s="7"/>
      <c r="IJ336" s="7"/>
      <c r="IK336" s="7"/>
      <c r="IL336" s="7"/>
      <c r="IM336" s="7"/>
    </row>
    <row r="337" spans="1:249" ht="31.5">
      <c r="A337" s="31" t="s">
        <v>299</v>
      </c>
      <c r="B337" s="27">
        <f t="shared" si="58"/>
        <v>27600</v>
      </c>
      <c r="C337" s="27">
        <f t="shared" si="58"/>
        <v>27600</v>
      </c>
      <c r="D337" s="27">
        <f t="shared" si="58"/>
        <v>0</v>
      </c>
      <c r="E337" s="27">
        <v>0</v>
      </c>
      <c r="F337" s="27">
        <v>0</v>
      </c>
      <c r="G337" s="27">
        <f t="shared" si="59"/>
        <v>0</v>
      </c>
      <c r="H337" s="27">
        <v>0</v>
      </c>
      <c r="I337" s="27">
        <v>0</v>
      </c>
      <c r="J337" s="27">
        <f t="shared" si="60"/>
        <v>0</v>
      </c>
      <c r="K337" s="27">
        <v>27600</v>
      </c>
      <c r="L337" s="27">
        <v>27600</v>
      </c>
      <c r="M337" s="27">
        <f t="shared" si="61"/>
        <v>0</v>
      </c>
      <c r="N337" s="27">
        <v>0</v>
      </c>
      <c r="O337" s="27">
        <v>0</v>
      </c>
      <c r="P337" s="27">
        <f t="shared" si="62"/>
        <v>0</v>
      </c>
      <c r="Q337" s="27">
        <v>0</v>
      </c>
      <c r="R337" s="27">
        <v>0</v>
      </c>
      <c r="S337" s="27">
        <f t="shared" si="63"/>
        <v>0</v>
      </c>
      <c r="T337" s="27">
        <v>0</v>
      </c>
      <c r="U337" s="27">
        <v>0</v>
      </c>
      <c r="V337" s="27">
        <f t="shared" si="64"/>
        <v>0</v>
      </c>
      <c r="W337" s="27">
        <v>0</v>
      </c>
      <c r="X337" s="27">
        <v>0</v>
      </c>
      <c r="Y337" s="27">
        <f t="shared" si="65"/>
        <v>0</v>
      </c>
      <c r="Z337" s="27">
        <v>0</v>
      </c>
      <c r="AA337" s="27">
        <v>0</v>
      </c>
      <c r="AB337" s="27">
        <f t="shared" si="66"/>
        <v>0</v>
      </c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  <c r="BX337" s="7"/>
      <c r="BY337" s="7"/>
      <c r="BZ337" s="7"/>
      <c r="CA337" s="7"/>
      <c r="CB337" s="7"/>
      <c r="CC337" s="7"/>
      <c r="CD337" s="7"/>
      <c r="CE337" s="7"/>
      <c r="CF337" s="7"/>
      <c r="CG337" s="7"/>
      <c r="CH337" s="7"/>
      <c r="CI337" s="7"/>
      <c r="CJ337" s="7"/>
      <c r="CK337" s="7"/>
      <c r="CL337" s="7"/>
      <c r="CM337" s="7"/>
      <c r="CN337" s="7"/>
      <c r="CO337" s="7"/>
      <c r="CP337" s="7"/>
      <c r="CQ337" s="7"/>
      <c r="CR337" s="7"/>
      <c r="CS337" s="7"/>
      <c r="CT337" s="7"/>
      <c r="CU337" s="7"/>
      <c r="CV337" s="7"/>
      <c r="CW337" s="7"/>
      <c r="CX337" s="7"/>
      <c r="CY337" s="7"/>
      <c r="CZ337" s="7"/>
      <c r="DA337" s="7"/>
      <c r="DB337" s="7"/>
      <c r="DC337" s="7"/>
      <c r="DD337" s="7"/>
      <c r="DE337" s="7"/>
      <c r="DF337" s="7"/>
      <c r="DG337" s="7"/>
      <c r="DH337" s="7"/>
      <c r="DI337" s="7"/>
      <c r="DJ337" s="7"/>
      <c r="DK337" s="7"/>
      <c r="DL337" s="7"/>
      <c r="DM337" s="7"/>
      <c r="DN337" s="7"/>
      <c r="DO337" s="7"/>
      <c r="DP337" s="7"/>
      <c r="DQ337" s="7"/>
      <c r="DR337" s="7"/>
      <c r="DS337" s="7"/>
      <c r="DT337" s="7"/>
      <c r="DU337" s="7"/>
      <c r="DV337" s="7"/>
      <c r="DW337" s="7"/>
      <c r="DX337" s="7"/>
      <c r="DY337" s="7"/>
      <c r="DZ337" s="7"/>
      <c r="EA337" s="7"/>
      <c r="EB337" s="7"/>
      <c r="EC337" s="7"/>
      <c r="ED337" s="7"/>
      <c r="EE337" s="7"/>
      <c r="EF337" s="7"/>
      <c r="EG337" s="7"/>
      <c r="EH337" s="7"/>
      <c r="EI337" s="7"/>
      <c r="EJ337" s="7"/>
      <c r="EK337" s="7"/>
      <c r="EL337" s="7"/>
      <c r="EM337" s="7"/>
      <c r="EN337" s="7"/>
      <c r="EO337" s="7"/>
      <c r="EP337" s="7"/>
      <c r="EQ337" s="7"/>
      <c r="ER337" s="7"/>
      <c r="ES337" s="7"/>
      <c r="ET337" s="7"/>
      <c r="EU337" s="7"/>
      <c r="EV337" s="7"/>
      <c r="EW337" s="7"/>
      <c r="EX337" s="7"/>
      <c r="EY337" s="7"/>
      <c r="EZ337" s="7"/>
      <c r="FA337" s="7"/>
      <c r="FB337" s="7"/>
      <c r="FC337" s="7"/>
      <c r="FD337" s="7"/>
      <c r="FE337" s="7"/>
      <c r="FF337" s="7"/>
      <c r="FG337" s="7"/>
      <c r="FH337" s="7"/>
      <c r="FI337" s="7"/>
      <c r="FJ337" s="7"/>
      <c r="FK337" s="7"/>
      <c r="FL337" s="7"/>
      <c r="FM337" s="7"/>
      <c r="FN337" s="7"/>
      <c r="FO337" s="7"/>
      <c r="FP337" s="7"/>
      <c r="FQ337" s="7"/>
      <c r="FR337" s="7"/>
      <c r="FS337" s="7"/>
      <c r="FT337" s="7"/>
      <c r="FU337" s="7"/>
      <c r="FV337" s="7"/>
      <c r="FW337" s="7"/>
      <c r="FX337" s="7"/>
      <c r="FY337" s="7"/>
      <c r="FZ337" s="7"/>
      <c r="GA337" s="7"/>
      <c r="GB337" s="7"/>
      <c r="GC337" s="7"/>
      <c r="GD337" s="7"/>
      <c r="GE337" s="7"/>
      <c r="GF337" s="7"/>
      <c r="GG337" s="7"/>
      <c r="GH337" s="7"/>
      <c r="GI337" s="7"/>
      <c r="GJ337" s="7"/>
      <c r="GK337" s="7"/>
      <c r="GL337" s="7"/>
      <c r="GM337" s="7"/>
      <c r="GN337" s="7"/>
      <c r="GO337" s="7"/>
      <c r="GP337" s="7"/>
      <c r="GQ337" s="7"/>
      <c r="GR337" s="7"/>
      <c r="GS337" s="7"/>
      <c r="GT337" s="7"/>
      <c r="GU337" s="7"/>
      <c r="GV337" s="7"/>
      <c r="GW337" s="7"/>
      <c r="GX337" s="7"/>
      <c r="GY337" s="7"/>
      <c r="GZ337" s="7"/>
      <c r="HA337" s="7"/>
      <c r="HB337" s="7"/>
      <c r="HC337" s="7"/>
      <c r="HD337" s="7"/>
      <c r="HE337" s="7"/>
      <c r="HF337" s="7"/>
      <c r="HG337" s="7"/>
      <c r="HH337" s="7"/>
      <c r="HI337" s="7"/>
      <c r="HJ337" s="7"/>
      <c r="HK337" s="7"/>
      <c r="HL337" s="7"/>
      <c r="HM337" s="7"/>
      <c r="HN337" s="7"/>
      <c r="HO337" s="7"/>
      <c r="HP337" s="7"/>
      <c r="HQ337" s="7"/>
      <c r="HR337" s="7"/>
      <c r="HS337" s="7"/>
      <c r="HT337" s="7"/>
      <c r="HU337" s="7"/>
      <c r="HV337" s="7"/>
      <c r="HW337" s="7"/>
      <c r="HX337" s="7"/>
      <c r="HY337" s="7"/>
      <c r="HZ337" s="7"/>
      <c r="IA337" s="7"/>
      <c r="IB337" s="7"/>
      <c r="IC337" s="7"/>
      <c r="ID337" s="7"/>
      <c r="IE337" s="7"/>
      <c r="IF337" s="7"/>
      <c r="IG337" s="7"/>
      <c r="IH337" s="7"/>
      <c r="II337" s="7"/>
      <c r="IJ337" s="7"/>
      <c r="IK337" s="7"/>
      <c r="IL337" s="7"/>
      <c r="IM337" s="7"/>
    </row>
    <row r="338" spans="1:249" ht="31.5">
      <c r="A338" s="31" t="s">
        <v>300</v>
      </c>
      <c r="B338" s="27">
        <f t="shared" si="58"/>
        <v>29040</v>
      </c>
      <c r="C338" s="27">
        <f t="shared" si="58"/>
        <v>29040</v>
      </c>
      <c r="D338" s="27">
        <f t="shared" si="58"/>
        <v>0</v>
      </c>
      <c r="E338" s="27">
        <v>0</v>
      </c>
      <c r="F338" s="27">
        <v>0</v>
      </c>
      <c r="G338" s="27">
        <f t="shared" si="59"/>
        <v>0</v>
      </c>
      <c r="H338" s="27">
        <v>0</v>
      </c>
      <c r="I338" s="27">
        <v>0</v>
      </c>
      <c r="J338" s="27">
        <f t="shared" si="60"/>
        <v>0</v>
      </c>
      <c r="K338" s="27">
        <v>29040</v>
      </c>
      <c r="L338" s="27">
        <v>29040</v>
      </c>
      <c r="M338" s="27">
        <f t="shared" si="61"/>
        <v>0</v>
      </c>
      <c r="N338" s="27">
        <v>0</v>
      </c>
      <c r="O338" s="27">
        <v>0</v>
      </c>
      <c r="P338" s="27">
        <f t="shared" si="62"/>
        <v>0</v>
      </c>
      <c r="Q338" s="27">
        <v>0</v>
      </c>
      <c r="R338" s="27">
        <v>0</v>
      </c>
      <c r="S338" s="27">
        <f t="shared" si="63"/>
        <v>0</v>
      </c>
      <c r="T338" s="27">
        <v>0</v>
      </c>
      <c r="U338" s="27">
        <v>0</v>
      </c>
      <c r="V338" s="27">
        <f t="shared" si="64"/>
        <v>0</v>
      </c>
      <c r="W338" s="27">
        <v>0</v>
      </c>
      <c r="X338" s="27">
        <v>0</v>
      </c>
      <c r="Y338" s="27">
        <f t="shared" si="65"/>
        <v>0</v>
      </c>
      <c r="Z338" s="27">
        <v>0</v>
      </c>
      <c r="AA338" s="27">
        <v>0</v>
      </c>
      <c r="AB338" s="27">
        <f t="shared" si="66"/>
        <v>0</v>
      </c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  <c r="BX338" s="7"/>
      <c r="BY338" s="7"/>
      <c r="BZ338" s="7"/>
      <c r="CA338" s="7"/>
      <c r="CB338" s="7"/>
      <c r="CC338" s="7"/>
      <c r="CD338" s="7"/>
      <c r="CE338" s="7"/>
      <c r="CF338" s="7"/>
      <c r="CG338" s="7"/>
      <c r="CH338" s="7"/>
      <c r="CI338" s="7"/>
      <c r="CJ338" s="7"/>
      <c r="CK338" s="7"/>
      <c r="CL338" s="7"/>
      <c r="CM338" s="7"/>
      <c r="CN338" s="7"/>
      <c r="CO338" s="7"/>
      <c r="CP338" s="7"/>
      <c r="CQ338" s="7"/>
      <c r="CR338" s="7"/>
      <c r="CS338" s="7"/>
      <c r="CT338" s="7"/>
      <c r="CU338" s="7"/>
      <c r="CV338" s="7"/>
      <c r="CW338" s="7"/>
      <c r="CX338" s="7"/>
      <c r="CY338" s="7"/>
      <c r="CZ338" s="7"/>
      <c r="DA338" s="7"/>
      <c r="DB338" s="7"/>
      <c r="DC338" s="7"/>
      <c r="DD338" s="7"/>
      <c r="DE338" s="7"/>
      <c r="DF338" s="7"/>
      <c r="DG338" s="7"/>
      <c r="DH338" s="7"/>
      <c r="DI338" s="7"/>
      <c r="DJ338" s="7"/>
      <c r="DK338" s="7"/>
      <c r="DL338" s="7"/>
      <c r="DM338" s="7"/>
      <c r="DN338" s="7"/>
      <c r="DO338" s="7"/>
      <c r="DP338" s="7"/>
      <c r="DQ338" s="7"/>
      <c r="DR338" s="7"/>
      <c r="DS338" s="7"/>
      <c r="DT338" s="7"/>
      <c r="DU338" s="7"/>
      <c r="DV338" s="7"/>
      <c r="DW338" s="7"/>
      <c r="DX338" s="7"/>
      <c r="DY338" s="7"/>
      <c r="DZ338" s="7"/>
      <c r="EA338" s="7"/>
      <c r="EB338" s="7"/>
      <c r="EC338" s="7"/>
      <c r="ED338" s="7"/>
      <c r="EE338" s="7"/>
      <c r="EF338" s="7"/>
      <c r="EG338" s="7"/>
      <c r="EH338" s="7"/>
      <c r="EI338" s="7"/>
      <c r="EJ338" s="7"/>
      <c r="EK338" s="7"/>
      <c r="EL338" s="7"/>
      <c r="EM338" s="7"/>
      <c r="EN338" s="7"/>
      <c r="EO338" s="7"/>
      <c r="EP338" s="7"/>
      <c r="EQ338" s="7"/>
      <c r="ER338" s="7"/>
      <c r="ES338" s="7"/>
      <c r="ET338" s="7"/>
      <c r="EU338" s="7"/>
      <c r="EV338" s="7"/>
      <c r="EW338" s="7"/>
      <c r="EX338" s="7"/>
      <c r="EY338" s="7"/>
      <c r="EZ338" s="7"/>
      <c r="FA338" s="7"/>
      <c r="FB338" s="7"/>
      <c r="FC338" s="7"/>
      <c r="FD338" s="7"/>
      <c r="FE338" s="7"/>
      <c r="FF338" s="7"/>
      <c r="FG338" s="7"/>
      <c r="FH338" s="7"/>
      <c r="FI338" s="7"/>
      <c r="FJ338" s="7"/>
      <c r="FK338" s="7"/>
      <c r="FL338" s="7"/>
      <c r="FM338" s="7"/>
      <c r="FN338" s="7"/>
      <c r="FO338" s="7"/>
      <c r="FP338" s="7"/>
      <c r="FQ338" s="7"/>
      <c r="FR338" s="7"/>
      <c r="FS338" s="7"/>
      <c r="FT338" s="7"/>
      <c r="FU338" s="7"/>
      <c r="FV338" s="7"/>
      <c r="FW338" s="7"/>
      <c r="FX338" s="7"/>
      <c r="FY338" s="7"/>
      <c r="FZ338" s="7"/>
      <c r="GA338" s="7"/>
      <c r="GB338" s="7"/>
      <c r="GC338" s="7"/>
      <c r="GD338" s="7"/>
      <c r="GE338" s="7"/>
      <c r="GF338" s="7"/>
      <c r="GG338" s="7"/>
      <c r="GH338" s="7"/>
      <c r="GI338" s="7"/>
      <c r="GJ338" s="7"/>
      <c r="GK338" s="7"/>
      <c r="GL338" s="7"/>
      <c r="GM338" s="7"/>
      <c r="GN338" s="7"/>
      <c r="GO338" s="7"/>
      <c r="GP338" s="7"/>
      <c r="GQ338" s="7"/>
      <c r="GR338" s="7"/>
      <c r="GS338" s="7"/>
      <c r="GT338" s="7"/>
      <c r="GU338" s="7"/>
      <c r="GV338" s="7"/>
      <c r="GW338" s="7"/>
      <c r="GX338" s="7"/>
      <c r="GY338" s="7"/>
      <c r="GZ338" s="7"/>
      <c r="HA338" s="7"/>
      <c r="HB338" s="7"/>
      <c r="HC338" s="7"/>
      <c r="HD338" s="7"/>
      <c r="HE338" s="7"/>
      <c r="HF338" s="7"/>
      <c r="HG338" s="7"/>
      <c r="HH338" s="7"/>
      <c r="HI338" s="7"/>
      <c r="HJ338" s="7"/>
      <c r="HK338" s="7"/>
      <c r="HL338" s="7"/>
      <c r="HM338" s="7"/>
      <c r="HN338" s="7"/>
      <c r="HO338" s="7"/>
      <c r="HP338" s="7"/>
      <c r="HQ338" s="7"/>
      <c r="HR338" s="7"/>
      <c r="HS338" s="7"/>
      <c r="HT338" s="7"/>
      <c r="HU338" s="7"/>
      <c r="HV338" s="7"/>
      <c r="HW338" s="7"/>
      <c r="HX338" s="7"/>
      <c r="HY338" s="7"/>
      <c r="HZ338" s="7"/>
      <c r="IA338" s="7"/>
      <c r="IB338" s="7"/>
      <c r="IC338" s="7"/>
      <c r="ID338" s="7"/>
      <c r="IE338" s="7"/>
      <c r="IF338" s="7"/>
      <c r="IG338" s="7"/>
      <c r="IH338" s="7"/>
      <c r="II338" s="7"/>
      <c r="IJ338" s="7"/>
      <c r="IK338" s="7"/>
      <c r="IL338" s="7"/>
      <c r="IM338" s="7"/>
    </row>
    <row r="339" spans="1:249">
      <c r="A339" s="23" t="s">
        <v>40</v>
      </c>
      <c r="B339" s="24">
        <f t="shared" si="58"/>
        <v>180</v>
      </c>
      <c r="C339" s="24">
        <f t="shared" si="58"/>
        <v>180</v>
      </c>
      <c r="D339" s="24">
        <f t="shared" si="58"/>
        <v>0</v>
      </c>
      <c r="E339" s="24">
        <f>SUM(E340)</f>
        <v>0</v>
      </c>
      <c r="F339" s="24">
        <f>SUM(F340)</f>
        <v>0</v>
      </c>
      <c r="G339" s="24">
        <f t="shared" si="59"/>
        <v>0</v>
      </c>
      <c r="H339" s="24">
        <f>SUM(H340)</f>
        <v>0</v>
      </c>
      <c r="I339" s="24">
        <f>SUM(I340)</f>
        <v>0</v>
      </c>
      <c r="J339" s="24">
        <f t="shared" si="60"/>
        <v>0</v>
      </c>
      <c r="K339" s="24">
        <f>SUM(K340)</f>
        <v>0</v>
      </c>
      <c r="L339" s="24">
        <f>SUM(L340)</f>
        <v>0</v>
      </c>
      <c r="M339" s="24">
        <f t="shared" si="61"/>
        <v>0</v>
      </c>
      <c r="N339" s="24">
        <f>SUM(N340)</f>
        <v>0</v>
      </c>
      <c r="O339" s="24">
        <f>SUM(O340)</f>
        <v>0</v>
      </c>
      <c r="P339" s="24">
        <f t="shared" si="62"/>
        <v>0</v>
      </c>
      <c r="Q339" s="24">
        <f>SUM(Q340)</f>
        <v>180</v>
      </c>
      <c r="R339" s="24">
        <f>SUM(R340)</f>
        <v>180</v>
      </c>
      <c r="S339" s="24">
        <f t="shared" si="63"/>
        <v>0</v>
      </c>
      <c r="T339" s="24">
        <f>SUM(T340)</f>
        <v>0</v>
      </c>
      <c r="U339" s="24">
        <f>SUM(U340)</f>
        <v>0</v>
      </c>
      <c r="V339" s="24">
        <f t="shared" si="64"/>
        <v>0</v>
      </c>
      <c r="W339" s="24">
        <f>SUM(W340)</f>
        <v>0</v>
      </c>
      <c r="X339" s="24">
        <f>SUM(X340)</f>
        <v>0</v>
      </c>
      <c r="Y339" s="24">
        <f t="shared" si="65"/>
        <v>0</v>
      </c>
      <c r="Z339" s="24">
        <f>SUM(Z340)</f>
        <v>0</v>
      </c>
      <c r="AA339" s="24">
        <f>SUM(AA340)</f>
        <v>0</v>
      </c>
      <c r="AB339" s="24">
        <f t="shared" si="66"/>
        <v>0</v>
      </c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  <c r="BX339" s="7"/>
      <c r="BY339" s="7"/>
      <c r="BZ339" s="7"/>
      <c r="CA339" s="7"/>
      <c r="CB339" s="7"/>
      <c r="CC339" s="7"/>
      <c r="CD339" s="7"/>
      <c r="CE339" s="7"/>
      <c r="CF339" s="7"/>
      <c r="CG339" s="7"/>
      <c r="CH339" s="7"/>
      <c r="CI339" s="7"/>
      <c r="CJ339" s="7"/>
      <c r="CK339" s="7"/>
      <c r="CL339" s="7"/>
      <c r="CM339" s="7"/>
      <c r="CN339" s="7"/>
      <c r="CO339" s="7"/>
      <c r="CP339" s="7"/>
      <c r="CQ339" s="7"/>
      <c r="CR339" s="7"/>
      <c r="CS339" s="7"/>
      <c r="CT339" s="7"/>
      <c r="CU339" s="7"/>
      <c r="CV339" s="7"/>
      <c r="CW339" s="7"/>
      <c r="CX339" s="7"/>
      <c r="CY339" s="7"/>
      <c r="CZ339" s="7"/>
      <c r="DA339" s="7"/>
      <c r="DB339" s="7"/>
      <c r="DC339" s="7"/>
      <c r="DD339" s="7"/>
      <c r="DE339" s="7"/>
      <c r="DF339" s="7"/>
      <c r="DG339" s="7"/>
      <c r="DH339" s="7"/>
      <c r="DI339" s="7"/>
      <c r="DJ339" s="7"/>
      <c r="DK339" s="7"/>
      <c r="DL339" s="7"/>
      <c r="DM339" s="7"/>
      <c r="DN339" s="7"/>
      <c r="DO339" s="7"/>
      <c r="DP339" s="7"/>
      <c r="DQ339" s="7"/>
      <c r="DR339" s="7"/>
      <c r="DS339" s="7"/>
      <c r="DT339" s="7"/>
      <c r="DU339" s="7"/>
      <c r="DV339" s="7"/>
      <c r="DW339" s="7"/>
      <c r="DX339" s="7"/>
      <c r="DY339" s="7"/>
      <c r="DZ339" s="7"/>
      <c r="EA339" s="7"/>
      <c r="EB339" s="7"/>
      <c r="EC339" s="7"/>
      <c r="ED339" s="7"/>
      <c r="EE339" s="7"/>
      <c r="EF339" s="7"/>
      <c r="EG339" s="7"/>
      <c r="EH339" s="7"/>
      <c r="EI339" s="7"/>
      <c r="EJ339" s="7"/>
      <c r="EK339" s="7"/>
      <c r="EL339" s="7"/>
      <c r="EM339" s="7"/>
      <c r="EN339" s="7"/>
      <c r="EO339" s="7"/>
      <c r="EP339" s="7"/>
      <c r="EQ339" s="7"/>
      <c r="ER339" s="7"/>
      <c r="ES339" s="7"/>
      <c r="ET339" s="7"/>
      <c r="EU339" s="7"/>
      <c r="EV339" s="7"/>
      <c r="EW339" s="7"/>
      <c r="EX339" s="7"/>
      <c r="EY339" s="7"/>
      <c r="EZ339" s="7"/>
      <c r="FA339" s="7"/>
      <c r="FB339" s="7"/>
      <c r="FC339" s="7"/>
      <c r="FD339" s="7"/>
      <c r="FE339" s="7"/>
      <c r="FF339" s="7"/>
      <c r="FG339" s="7"/>
      <c r="FH339" s="7"/>
      <c r="FI339" s="7"/>
      <c r="FJ339" s="7"/>
      <c r="FK339" s="7"/>
      <c r="FL339" s="7"/>
      <c r="FM339" s="7"/>
      <c r="FN339" s="7"/>
      <c r="FO339" s="7"/>
      <c r="FP339" s="7"/>
      <c r="FQ339" s="7"/>
      <c r="FR339" s="7"/>
      <c r="FS339" s="7"/>
      <c r="FT339" s="7"/>
      <c r="FU339" s="7"/>
      <c r="FV339" s="7"/>
      <c r="FW339" s="7"/>
      <c r="FX339" s="7"/>
      <c r="FY339" s="7"/>
      <c r="FZ339" s="7"/>
      <c r="GA339" s="7"/>
      <c r="GB339" s="7"/>
      <c r="GC339" s="7"/>
      <c r="GD339" s="7"/>
      <c r="GE339" s="7"/>
      <c r="GF339" s="7"/>
      <c r="GG339" s="7"/>
      <c r="GH339" s="7"/>
      <c r="GI339" s="7"/>
      <c r="GJ339" s="7"/>
      <c r="GK339" s="7"/>
      <c r="GL339" s="7"/>
      <c r="GM339" s="7"/>
      <c r="GN339" s="7"/>
      <c r="GO339" s="7"/>
      <c r="GP339" s="7"/>
      <c r="GQ339" s="7"/>
      <c r="GR339" s="7"/>
      <c r="GS339" s="7"/>
      <c r="GT339" s="7"/>
      <c r="GU339" s="7"/>
      <c r="GV339" s="7"/>
      <c r="GW339" s="7"/>
      <c r="GX339" s="7"/>
      <c r="GY339" s="7"/>
      <c r="GZ339" s="7"/>
      <c r="HA339" s="7"/>
      <c r="HB339" s="7"/>
      <c r="HC339" s="7"/>
      <c r="HD339" s="7"/>
      <c r="HE339" s="7"/>
      <c r="HF339" s="7"/>
      <c r="HG339" s="7"/>
      <c r="HH339" s="7"/>
      <c r="HI339" s="7"/>
      <c r="HJ339" s="7"/>
      <c r="HK339" s="7"/>
      <c r="HL339" s="7"/>
      <c r="HM339" s="7"/>
      <c r="HN339" s="7"/>
      <c r="HO339" s="7"/>
      <c r="HP339" s="7"/>
      <c r="HQ339" s="7"/>
      <c r="HR339" s="7"/>
      <c r="HS339" s="7"/>
      <c r="HT339" s="7"/>
      <c r="HU339" s="7"/>
      <c r="HV339" s="7"/>
      <c r="HW339" s="7"/>
      <c r="HX339" s="7"/>
      <c r="HY339" s="7"/>
      <c r="HZ339" s="7"/>
      <c r="IA339" s="7"/>
      <c r="IB339" s="7"/>
      <c r="IC339" s="7"/>
      <c r="ID339" s="7"/>
      <c r="IE339" s="7"/>
      <c r="IF339" s="7"/>
      <c r="IG339" s="7"/>
      <c r="IH339" s="7"/>
      <c r="II339" s="7"/>
      <c r="IJ339" s="7"/>
      <c r="IK339" s="7"/>
      <c r="IL339" s="7"/>
      <c r="IM339" s="7"/>
      <c r="IN339" s="7"/>
      <c r="IO339" s="7"/>
    </row>
    <row r="340" spans="1:249" ht="31.5">
      <c r="A340" s="23" t="s">
        <v>297</v>
      </c>
      <c r="B340" s="24">
        <f t="shared" si="58"/>
        <v>180</v>
      </c>
      <c r="C340" s="24">
        <f t="shared" si="58"/>
        <v>180</v>
      </c>
      <c r="D340" s="24">
        <f t="shared" si="58"/>
        <v>0</v>
      </c>
      <c r="E340" s="24">
        <f>SUM(E341:E341)</f>
        <v>0</v>
      </c>
      <c r="F340" s="24">
        <f>SUM(F341:F341)</f>
        <v>0</v>
      </c>
      <c r="G340" s="24">
        <f t="shared" si="59"/>
        <v>0</v>
      </c>
      <c r="H340" s="24">
        <f>SUM(H341:H341)</f>
        <v>0</v>
      </c>
      <c r="I340" s="24">
        <f>SUM(I341:I341)</f>
        <v>0</v>
      </c>
      <c r="J340" s="24">
        <f t="shared" si="60"/>
        <v>0</v>
      </c>
      <c r="K340" s="24">
        <f>SUM(K341:K341)</f>
        <v>0</v>
      </c>
      <c r="L340" s="24">
        <f>SUM(L341:L341)</f>
        <v>0</v>
      </c>
      <c r="M340" s="24">
        <f t="shared" si="61"/>
        <v>0</v>
      </c>
      <c r="N340" s="24">
        <f>SUM(N341:N341)</f>
        <v>0</v>
      </c>
      <c r="O340" s="24">
        <f>SUM(O341:O341)</f>
        <v>0</v>
      </c>
      <c r="P340" s="24">
        <f t="shared" si="62"/>
        <v>0</v>
      </c>
      <c r="Q340" s="24">
        <f>SUM(Q341:Q341)</f>
        <v>180</v>
      </c>
      <c r="R340" s="24">
        <f>SUM(R341:R341)</f>
        <v>180</v>
      </c>
      <c r="S340" s="24">
        <f t="shared" si="63"/>
        <v>0</v>
      </c>
      <c r="T340" s="24">
        <f>SUM(T341:T341)</f>
        <v>0</v>
      </c>
      <c r="U340" s="24">
        <f>SUM(U341:U341)</f>
        <v>0</v>
      </c>
      <c r="V340" s="24">
        <f t="shared" si="64"/>
        <v>0</v>
      </c>
      <c r="W340" s="24">
        <f>SUM(W341:W341)</f>
        <v>0</v>
      </c>
      <c r="X340" s="24">
        <f>SUM(X341:X341)</f>
        <v>0</v>
      </c>
      <c r="Y340" s="24">
        <f t="shared" si="65"/>
        <v>0</v>
      </c>
      <c r="Z340" s="24">
        <f>SUM(Z341:Z341)</f>
        <v>0</v>
      </c>
      <c r="AA340" s="24">
        <f>SUM(AA341:AA341)</f>
        <v>0</v>
      </c>
      <c r="AB340" s="24">
        <f t="shared" si="66"/>
        <v>0</v>
      </c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7"/>
      <c r="BW340" s="7"/>
      <c r="BX340" s="7"/>
      <c r="BY340" s="7"/>
      <c r="BZ340" s="7"/>
      <c r="CA340" s="7"/>
      <c r="CB340" s="7"/>
      <c r="CC340" s="7"/>
      <c r="CD340" s="7"/>
      <c r="CE340" s="7"/>
      <c r="CF340" s="7"/>
      <c r="CG340" s="7"/>
      <c r="CH340" s="7"/>
      <c r="CI340" s="7"/>
      <c r="CJ340" s="7"/>
      <c r="CK340" s="7"/>
      <c r="CL340" s="7"/>
      <c r="CM340" s="7"/>
      <c r="CN340" s="7"/>
      <c r="CO340" s="7"/>
      <c r="CP340" s="7"/>
      <c r="CQ340" s="7"/>
      <c r="CR340" s="7"/>
      <c r="CS340" s="7"/>
      <c r="CT340" s="7"/>
      <c r="CU340" s="7"/>
      <c r="CV340" s="7"/>
      <c r="CW340" s="7"/>
      <c r="CX340" s="7"/>
      <c r="CY340" s="7"/>
      <c r="CZ340" s="7"/>
      <c r="DA340" s="7"/>
      <c r="DB340" s="7"/>
      <c r="DC340" s="7"/>
      <c r="DD340" s="7"/>
      <c r="DE340" s="7"/>
      <c r="DF340" s="7"/>
      <c r="DG340" s="7"/>
      <c r="DH340" s="7"/>
      <c r="DI340" s="7"/>
      <c r="DJ340" s="7"/>
      <c r="DK340" s="7"/>
      <c r="DL340" s="7"/>
      <c r="DM340" s="7"/>
      <c r="DN340" s="7"/>
      <c r="DO340" s="7"/>
      <c r="DP340" s="7"/>
      <c r="DQ340" s="7"/>
      <c r="DR340" s="7"/>
      <c r="DS340" s="7"/>
      <c r="DT340" s="7"/>
      <c r="DU340" s="7"/>
      <c r="DV340" s="7"/>
      <c r="DW340" s="7"/>
      <c r="DX340" s="7"/>
      <c r="DY340" s="7"/>
      <c r="DZ340" s="7"/>
      <c r="EA340" s="7"/>
      <c r="EB340" s="7"/>
      <c r="EC340" s="7"/>
      <c r="ED340" s="7"/>
      <c r="EE340" s="7"/>
      <c r="EF340" s="7"/>
      <c r="EG340" s="7"/>
      <c r="EH340" s="7"/>
      <c r="EI340" s="7"/>
      <c r="EJ340" s="7"/>
      <c r="EK340" s="7"/>
      <c r="EL340" s="7"/>
      <c r="EM340" s="7"/>
      <c r="EN340" s="7"/>
      <c r="EO340" s="7"/>
      <c r="EP340" s="7"/>
      <c r="EQ340" s="7"/>
      <c r="ER340" s="7"/>
      <c r="ES340" s="7"/>
      <c r="ET340" s="7"/>
      <c r="EU340" s="7"/>
      <c r="EV340" s="7"/>
      <c r="EW340" s="7"/>
      <c r="EX340" s="7"/>
      <c r="EY340" s="7"/>
      <c r="EZ340" s="7"/>
      <c r="FA340" s="7"/>
      <c r="FB340" s="7"/>
      <c r="FC340" s="7"/>
      <c r="FD340" s="7"/>
      <c r="FE340" s="7"/>
      <c r="FF340" s="7"/>
      <c r="FG340" s="7"/>
      <c r="FH340" s="7"/>
      <c r="FI340" s="7"/>
      <c r="FJ340" s="7"/>
      <c r="FK340" s="7"/>
      <c r="FL340" s="7"/>
      <c r="FM340" s="7"/>
      <c r="FN340" s="7"/>
      <c r="FO340" s="7"/>
      <c r="FP340" s="7"/>
      <c r="FQ340" s="7"/>
      <c r="FR340" s="7"/>
      <c r="FS340" s="7"/>
      <c r="FT340" s="7"/>
      <c r="FU340" s="7"/>
      <c r="FV340" s="7"/>
      <c r="FW340" s="7"/>
      <c r="FX340" s="7"/>
      <c r="FY340" s="7"/>
      <c r="FZ340" s="7"/>
      <c r="GA340" s="7"/>
      <c r="GB340" s="7"/>
      <c r="GC340" s="7"/>
      <c r="GD340" s="7"/>
      <c r="GE340" s="7"/>
      <c r="GF340" s="7"/>
      <c r="GG340" s="7"/>
      <c r="GH340" s="7"/>
      <c r="GI340" s="7"/>
      <c r="GJ340" s="7"/>
      <c r="GK340" s="7"/>
      <c r="GL340" s="7"/>
      <c r="GM340" s="7"/>
      <c r="GN340" s="7"/>
      <c r="GO340" s="7"/>
      <c r="GP340" s="7"/>
      <c r="GQ340" s="7"/>
      <c r="GR340" s="7"/>
      <c r="GS340" s="7"/>
      <c r="GT340" s="7"/>
      <c r="GU340" s="7"/>
      <c r="GV340" s="7"/>
      <c r="GW340" s="7"/>
      <c r="GX340" s="7"/>
      <c r="GY340" s="7"/>
      <c r="GZ340" s="7"/>
      <c r="HA340" s="7"/>
      <c r="HB340" s="7"/>
      <c r="HC340" s="7"/>
      <c r="HD340" s="7"/>
      <c r="HE340" s="7"/>
      <c r="HF340" s="7"/>
      <c r="HG340" s="7"/>
      <c r="HH340" s="7"/>
      <c r="HI340" s="7"/>
      <c r="HJ340" s="7"/>
      <c r="HK340" s="7"/>
      <c r="HL340" s="7"/>
      <c r="HM340" s="7"/>
      <c r="HN340" s="7"/>
      <c r="HO340" s="7"/>
      <c r="HP340" s="7"/>
      <c r="HQ340" s="7"/>
      <c r="HR340" s="7"/>
      <c r="HS340" s="7"/>
      <c r="HT340" s="7"/>
      <c r="HU340" s="7"/>
      <c r="HV340" s="7"/>
      <c r="HW340" s="7"/>
      <c r="HX340" s="7"/>
      <c r="HY340" s="7"/>
      <c r="HZ340" s="7"/>
      <c r="IA340" s="7"/>
      <c r="IB340" s="7"/>
      <c r="IC340" s="7"/>
      <c r="ID340" s="7"/>
      <c r="IE340" s="7"/>
      <c r="IF340" s="7"/>
      <c r="IG340" s="7"/>
      <c r="IH340" s="7"/>
      <c r="II340" s="7"/>
      <c r="IJ340" s="7"/>
      <c r="IK340" s="7"/>
      <c r="IL340" s="7"/>
      <c r="IM340" s="7"/>
      <c r="IN340" s="7"/>
      <c r="IO340" s="7"/>
    </row>
    <row r="341" spans="1:249" ht="47.25">
      <c r="A341" s="31" t="s">
        <v>301</v>
      </c>
      <c r="B341" s="30">
        <f t="shared" si="58"/>
        <v>180</v>
      </c>
      <c r="C341" s="30">
        <f t="shared" si="58"/>
        <v>180</v>
      </c>
      <c r="D341" s="30">
        <f t="shared" si="58"/>
        <v>0</v>
      </c>
      <c r="E341" s="30">
        <v>0</v>
      </c>
      <c r="F341" s="30">
        <v>0</v>
      </c>
      <c r="G341" s="30">
        <f t="shared" si="59"/>
        <v>0</v>
      </c>
      <c r="H341" s="30">
        <v>0</v>
      </c>
      <c r="I341" s="30">
        <v>0</v>
      </c>
      <c r="J341" s="30">
        <f t="shared" si="60"/>
        <v>0</v>
      </c>
      <c r="K341" s="30"/>
      <c r="L341" s="30"/>
      <c r="M341" s="30">
        <f t="shared" si="61"/>
        <v>0</v>
      </c>
      <c r="N341" s="30"/>
      <c r="O341" s="30"/>
      <c r="P341" s="30">
        <f t="shared" si="62"/>
        <v>0</v>
      </c>
      <c r="Q341" s="30">
        <v>180</v>
      </c>
      <c r="R341" s="30">
        <v>180</v>
      </c>
      <c r="S341" s="30">
        <f t="shared" si="63"/>
        <v>0</v>
      </c>
      <c r="T341" s="30">
        <v>0</v>
      </c>
      <c r="U341" s="30">
        <v>0</v>
      </c>
      <c r="V341" s="30">
        <f t="shared" si="64"/>
        <v>0</v>
      </c>
      <c r="W341" s="30">
        <v>0</v>
      </c>
      <c r="X341" s="30">
        <v>0</v>
      </c>
      <c r="Y341" s="30">
        <f t="shared" si="65"/>
        <v>0</v>
      </c>
      <c r="Z341" s="30">
        <v>0</v>
      </c>
      <c r="AA341" s="30">
        <v>0</v>
      </c>
      <c r="AB341" s="30">
        <f t="shared" si="66"/>
        <v>0</v>
      </c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7"/>
      <c r="BS341" s="7"/>
      <c r="BT341" s="7"/>
      <c r="BU341" s="7"/>
      <c r="BV341" s="7"/>
      <c r="BW341" s="7"/>
      <c r="BX341" s="7"/>
      <c r="BY341" s="7"/>
      <c r="BZ341" s="7"/>
      <c r="CA341" s="7"/>
      <c r="CB341" s="7"/>
      <c r="CC341" s="7"/>
      <c r="CD341" s="7"/>
      <c r="CE341" s="7"/>
      <c r="CF341" s="7"/>
      <c r="CG341" s="7"/>
      <c r="CH341" s="7"/>
      <c r="CI341" s="7"/>
      <c r="CJ341" s="7"/>
      <c r="CK341" s="7"/>
      <c r="CL341" s="7"/>
      <c r="CM341" s="7"/>
      <c r="CN341" s="7"/>
      <c r="CO341" s="7"/>
      <c r="CP341" s="7"/>
      <c r="CQ341" s="7"/>
      <c r="CR341" s="7"/>
      <c r="CS341" s="7"/>
      <c r="CT341" s="7"/>
      <c r="CU341" s="7"/>
      <c r="CV341" s="7"/>
      <c r="CW341" s="7"/>
      <c r="CX341" s="7"/>
      <c r="CY341" s="7"/>
      <c r="CZ341" s="7"/>
      <c r="DA341" s="7"/>
      <c r="DB341" s="7"/>
      <c r="DC341" s="7"/>
      <c r="DD341" s="7"/>
      <c r="DE341" s="7"/>
      <c r="DF341" s="7"/>
      <c r="DG341" s="7"/>
      <c r="DH341" s="7"/>
      <c r="DI341" s="7"/>
      <c r="DJ341" s="7"/>
      <c r="DK341" s="7"/>
      <c r="DL341" s="7"/>
      <c r="DM341" s="7"/>
      <c r="DN341" s="7"/>
      <c r="DO341" s="7"/>
      <c r="DP341" s="7"/>
      <c r="DQ341" s="7"/>
      <c r="DR341" s="7"/>
      <c r="DS341" s="7"/>
      <c r="DT341" s="7"/>
      <c r="DU341" s="7"/>
      <c r="DV341" s="7"/>
      <c r="DW341" s="7"/>
      <c r="DX341" s="7"/>
      <c r="DY341" s="7"/>
      <c r="DZ341" s="7"/>
      <c r="EA341" s="7"/>
      <c r="EB341" s="7"/>
      <c r="EC341" s="7"/>
      <c r="ED341" s="7"/>
      <c r="EE341" s="7"/>
      <c r="EF341" s="7"/>
      <c r="EG341" s="7"/>
      <c r="EH341" s="7"/>
      <c r="EI341" s="7"/>
      <c r="EJ341" s="7"/>
      <c r="EK341" s="7"/>
      <c r="EL341" s="7"/>
      <c r="EM341" s="7"/>
      <c r="EN341" s="7"/>
      <c r="EO341" s="7"/>
      <c r="EP341" s="7"/>
      <c r="EQ341" s="7"/>
      <c r="ER341" s="7"/>
      <c r="ES341" s="7"/>
      <c r="ET341" s="7"/>
      <c r="EU341" s="7"/>
      <c r="EV341" s="7"/>
      <c r="EW341" s="7"/>
      <c r="EX341" s="7"/>
      <c r="EY341" s="7"/>
      <c r="EZ341" s="7"/>
      <c r="FA341" s="7"/>
      <c r="FB341" s="7"/>
      <c r="FC341" s="7"/>
      <c r="FD341" s="7"/>
      <c r="FE341" s="7"/>
      <c r="FF341" s="7"/>
      <c r="FG341" s="7"/>
      <c r="FH341" s="7"/>
      <c r="FI341" s="7"/>
      <c r="FJ341" s="7"/>
      <c r="FK341" s="7"/>
      <c r="FL341" s="7"/>
      <c r="FM341" s="7"/>
      <c r="FN341" s="7"/>
      <c r="FO341" s="7"/>
      <c r="FP341" s="7"/>
      <c r="FQ341" s="7"/>
      <c r="FR341" s="7"/>
      <c r="FS341" s="7"/>
      <c r="FT341" s="7"/>
      <c r="FU341" s="7"/>
      <c r="FV341" s="7"/>
      <c r="FW341" s="7"/>
      <c r="FX341" s="7"/>
      <c r="FY341" s="7"/>
      <c r="FZ341" s="7"/>
      <c r="GA341" s="7"/>
      <c r="GB341" s="7"/>
      <c r="GC341" s="7"/>
      <c r="GD341" s="7"/>
      <c r="GE341" s="7"/>
      <c r="GF341" s="7"/>
      <c r="GG341" s="7"/>
      <c r="GH341" s="7"/>
      <c r="GI341" s="7"/>
      <c r="GJ341" s="7"/>
      <c r="GK341" s="7"/>
      <c r="GL341" s="7"/>
      <c r="GM341" s="7"/>
      <c r="GN341" s="7"/>
      <c r="GO341" s="7"/>
      <c r="GP341" s="7"/>
      <c r="GQ341" s="7"/>
      <c r="GR341" s="7"/>
      <c r="GS341" s="7"/>
      <c r="GT341" s="7"/>
      <c r="GU341" s="7"/>
      <c r="GV341" s="7"/>
      <c r="GW341" s="7"/>
      <c r="GX341" s="7"/>
      <c r="GY341" s="7"/>
      <c r="GZ341" s="7"/>
      <c r="HA341" s="7"/>
      <c r="HB341" s="7"/>
      <c r="HC341" s="7"/>
      <c r="HD341" s="7"/>
      <c r="HE341" s="7"/>
      <c r="HF341" s="7"/>
      <c r="HG341" s="7"/>
      <c r="HH341" s="7"/>
      <c r="HI341" s="7"/>
      <c r="HJ341" s="7"/>
      <c r="HK341" s="7"/>
      <c r="HL341" s="7"/>
      <c r="HM341" s="7"/>
      <c r="HN341" s="7"/>
      <c r="HO341" s="7"/>
      <c r="HP341" s="7"/>
      <c r="HQ341" s="7"/>
      <c r="HR341" s="7"/>
      <c r="HS341" s="7"/>
      <c r="HT341" s="7"/>
      <c r="HU341" s="7"/>
      <c r="HV341" s="7"/>
      <c r="HW341" s="7"/>
      <c r="HX341" s="7"/>
      <c r="HY341" s="7"/>
      <c r="HZ341" s="7"/>
      <c r="IA341" s="7"/>
      <c r="IB341" s="7"/>
      <c r="IC341" s="7"/>
      <c r="ID341" s="7"/>
      <c r="IE341" s="7"/>
      <c r="IF341" s="7"/>
      <c r="IG341" s="7"/>
      <c r="IH341" s="7"/>
      <c r="II341" s="7"/>
      <c r="IJ341" s="7"/>
      <c r="IK341" s="7"/>
      <c r="IL341" s="7"/>
      <c r="IM341" s="7"/>
      <c r="IN341" s="7"/>
      <c r="IO341" s="7"/>
    </row>
    <row r="342" spans="1:249" ht="31.5">
      <c r="A342" s="23" t="s">
        <v>59</v>
      </c>
      <c r="B342" s="24">
        <f t="shared" ref="B342:D359" si="67">E342+H342+K342+N342+Q342+T342+W342+Z342</f>
        <v>1390</v>
      </c>
      <c r="C342" s="24">
        <f t="shared" si="67"/>
        <v>1390</v>
      </c>
      <c r="D342" s="24">
        <f t="shared" si="67"/>
        <v>0</v>
      </c>
      <c r="E342" s="24">
        <f>SUM(E343)</f>
        <v>0</v>
      </c>
      <c r="F342" s="24">
        <f>SUM(F343)</f>
        <v>0</v>
      </c>
      <c r="G342" s="24">
        <f t="shared" ref="G342:G359" si="68">F342-E342</f>
        <v>0</v>
      </c>
      <c r="H342" s="24">
        <f>SUM(H343)</f>
        <v>0</v>
      </c>
      <c r="I342" s="24">
        <f>SUM(I343)</f>
        <v>0</v>
      </c>
      <c r="J342" s="24">
        <f t="shared" ref="J342:J359" si="69">I342-H342</f>
        <v>0</v>
      </c>
      <c r="K342" s="24">
        <f>SUM(K343)</f>
        <v>0</v>
      </c>
      <c r="L342" s="24">
        <f>SUM(L343)</f>
        <v>0</v>
      </c>
      <c r="M342" s="24">
        <f t="shared" ref="M342:M359" si="70">L342-K342</f>
        <v>0</v>
      </c>
      <c r="N342" s="24">
        <f>SUM(N343)</f>
        <v>0</v>
      </c>
      <c r="O342" s="24">
        <f>SUM(O343)</f>
        <v>0</v>
      </c>
      <c r="P342" s="24">
        <f t="shared" ref="P342:P359" si="71">O342-N342</f>
        <v>0</v>
      </c>
      <c r="Q342" s="24">
        <f>SUM(Q343)</f>
        <v>1390</v>
      </c>
      <c r="R342" s="24">
        <f>SUM(R343)</f>
        <v>1390</v>
      </c>
      <c r="S342" s="24">
        <f t="shared" ref="S342:S359" si="72">R342-Q342</f>
        <v>0</v>
      </c>
      <c r="T342" s="24">
        <f>SUM(T343)</f>
        <v>0</v>
      </c>
      <c r="U342" s="24">
        <f>SUM(U343)</f>
        <v>0</v>
      </c>
      <c r="V342" s="24">
        <f t="shared" ref="V342:V359" si="73">U342-T342</f>
        <v>0</v>
      </c>
      <c r="W342" s="24">
        <f>SUM(W343)</f>
        <v>0</v>
      </c>
      <c r="X342" s="24">
        <f>SUM(X343)</f>
        <v>0</v>
      </c>
      <c r="Y342" s="24">
        <f t="shared" ref="Y342:Y359" si="74">X342-W342</f>
        <v>0</v>
      </c>
      <c r="Z342" s="24">
        <f>SUM(Z343)</f>
        <v>0</v>
      </c>
      <c r="AA342" s="24">
        <f>SUM(AA343)</f>
        <v>0</v>
      </c>
      <c r="AB342" s="24">
        <f t="shared" ref="AB342:AB359" si="75">AA342-Z342</f>
        <v>0</v>
      </c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  <c r="BY342" s="7"/>
      <c r="BZ342" s="7"/>
      <c r="CA342" s="7"/>
      <c r="CB342" s="7"/>
      <c r="CC342" s="7"/>
      <c r="CD342" s="7"/>
      <c r="CE342" s="7"/>
      <c r="CF342" s="7"/>
      <c r="CG342" s="7"/>
      <c r="CH342" s="7"/>
      <c r="CI342" s="7"/>
      <c r="CJ342" s="7"/>
      <c r="CK342" s="7"/>
      <c r="CL342" s="7"/>
      <c r="CM342" s="7"/>
      <c r="CN342" s="7"/>
      <c r="CO342" s="7"/>
      <c r="CP342" s="7"/>
      <c r="CQ342" s="7"/>
      <c r="CR342" s="7"/>
      <c r="CS342" s="7"/>
      <c r="CT342" s="7"/>
      <c r="CU342" s="7"/>
      <c r="CV342" s="7"/>
      <c r="CW342" s="7"/>
      <c r="CX342" s="7"/>
      <c r="CY342" s="7"/>
      <c r="CZ342" s="7"/>
      <c r="DA342" s="7"/>
      <c r="DB342" s="7"/>
      <c r="DC342" s="7"/>
      <c r="DD342" s="7"/>
      <c r="DE342" s="7"/>
      <c r="DF342" s="7"/>
      <c r="DG342" s="7"/>
      <c r="DH342" s="7"/>
      <c r="DI342" s="7"/>
      <c r="DJ342" s="7"/>
      <c r="DK342" s="7"/>
      <c r="DL342" s="7"/>
      <c r="DM342" s="7"/>
      <c r="DN342" s="7"/>
      <c r="DO342" s="7"/>
      <c r="DP342" s="7"/>
      <c r="DQ342" s="7"/>
      <c r="DR342" s="7"/>
      <c r="DS342" s="7"/>
      <c r="DT342" s="7"/>
      <c r="DU342" s="7"/>
      <c r="DV342" s="7"/>
      <c r="DW342" s="7"/>
      <c r="DX342" s="7"/>
      <c r="DY342" s="7"/>
      <c r="DZ342" s="7"/>
      <c r="EA342" s="7"/>
      <c r="EB342" s="7"/>
      <c r="EC342" s="7"/>
      <c r="ED342" s="7"/>
      <c r="EE342" s="7"/>
      <c r="EF342" s="7"/>
      <c r="EG342" s="7"/>
      <c r="EH342" s="7"/>
      <c r="EI342" s="7"/>
      <c r="EJ342" s="7"/>
      <c r="EK342" s="7"/>
      <c r="EL342" s="7"/>
      <c r="EM342" s="7"/>
      <c r="EN342" s="7"/>
      <c r="EO342" s="7"/>
      <c r="EP342" s="7"/>
      <c r="EQ342" s="7"/>
      <c r="ER342" s="7"/>
      <c r="ES342" s="7"/>
      <c r="ET342" s="7"/>
      <c r="EU342" s="7"/>
      <c r="EV342" s="7"/>
      <c r="EW342" s="7"/>
      <c r="EX342" s="7"/>
      <c r="EY342" s="7"/>
      <c r="EZ342" s="7"/>
      <c r="FA342" s="7"/>
      <c r="FB342" s="7"/>
      <c r="FC342" s="7"/>
      <c r="FD342" s="7"/>
      <c r="FE342" s="7"/>
      <c r="FF342" s="7"/>
      <c r="FG342" s="7"/>
      <c r="FH342" s="7"/>
      <c r="FI342" s="7"/>
      <c r="FJ342" s="7"/>
      <c r="FK342" s="7"/>
      <c r="FL342" s="7"/>
      <c r="FM342" s="7"/>
      <c r="FN342" s="7"/>
      <c r="FO342" s="7"/>
      <c r="FP342" s="7"/>
      <c r="FQ342" s="7"/>
      <c r="FR342" s="7"/>
      <c r="FS342" s="7"/>
      <c r="FT342" s="7"/>
      <c r="FU342" s="7"/>
      <c r="FV342" s="7"/>
      <c r="FW342" s="7"/>
      <c r="FX342" s="7"/>
      <c r="FY342" s="7"/>
      <c r="FZ342" s="7"/>
      <c r="GA342" s="7"/>
      <c r="GB342" s="7"/>
      <c r="GC342" s="7"/>
      <c r="GD342" s="7"/>
      <c r="GE342" s="7"/>
      <c r="GF342" s="7"/>
      <c r="GG342" s="7"/>
      <c r="GH342" s="7"/>
      <c r="GI342" s="7"/>
      <c r="GJ342" s="7"/>
      <c r="GK342" s="7"/>
      <c r="GL342" s="7"/>
      <c r="GM342" s="7"/>
      <c r="GN342" s="7"/>
      <c r="GO342" s="7"/>
      <c r="GP342" s="7"/>
      <c r="GQ342" s="7"/>
      <c r="GR342" s="7"/>
      <c r="GS342" s="7"/>
      <c r="GT342" s="7"/>
      <c r="GU342" s="7"/>
      <c r="GV342" s="7"/>
      <c r="GW342" s="7"/>
      <c r="GX342" s="7"/>
      <c r="GY342" s="7"/>
      <c r="GZ342" s="7"/>
      <c r="HA342" s="7"/>
      <c r="HB342" s="7"/>
      <c r="HC342" s="7"/>
      <c r="HD342" s="7"/>
      <c r="HE342" s="7"/>
      <c r="HF342" s="7"/>
      <c r="HG342" s="7"/>
      <c r="HH342" s="7"/>
      <c r="HI342" s="7"/>
      <c r="HJ342" s="7"/>
      <c r="HK342" s="7"/>
      <c r="HL342" s="7"/>
      <c r="HM342" s="7"/>
      <c r="HN342" s="7"/>
      <c r="HO342" s="7"/>
      <c r="HP342" s="7"/>
      <c r="HQ342" s="7"/>
      <c r="HR342" s="7"/>
      <c r="HS342" s="7"/>
      <c r="HT342" s="7"/>
      <c r="HU342" s="7"/>
      <c r="HV342" s="7"/>
      <c r="HW342" s="7"/>
      <c r="HX342" s="7"/>
      <c r="HY342" s="7"/>
      <c r="HZ342" s="7"/>
      <c r="IA342" s="7"/>
      <c r="IB342" s="7"/>
      <c r="IC342" s="7"/>
      <c r="ID342" s="7"/>
      <c r="IE342" s="7"/>
      <c r="IF342" s="7"/>
      <c r="IG342" s="7"/>
      <c r="IH342" s="7"/>
      <c r="II342" s="7"/>
      <c r="IJ342" s="7"/>
      <c r="IK342" s="7"/>
      <c r="IL342" s="7"/>
      <c r="IM342" s="7"/>
      <c r="IN342" s="7"/>
      <c r="IO342" s="7"/>
    </row>
    <row r="343" spans="1:249" ht="31.5">
      <c r="A343" s="23" t="s">
        <v>297</v>
      </c>
      <c r="B343" s="24">
        <f t="shared" si="67"/>
        <v>1390</v>
      </c>
      <c r="C343" s="24">
        <f t="shared" si="67"/>
        <v>1390</v>
      </c>
      <c r="D343" s="24">
        <f t="shared" si="67"/>
        <v>0</v>
      </c>
      <c r="E343" s="24">
        <f>SUM(E344:E344)</f>
        <v>0</v>
      </c>
      <c r="F343" s="24">
        <f>SUM(F344:F344)</f>
        <v>0</v>
      </c>
      <c r="G343" s="24">
        <f t="shared" si="68"/>
        <v>0</v>
      </c>
      <c r="H343" s="24">
        <f>SUM(H344:H344)</f>
        <v>0</v>
      </c>
      <c r="I343" s="24">
        <f>SUM(I344:I344)</f>
        <v>0</v>
      </c>
      <c r="J343" s="24">
        <f t="shared" si="69"/>
        <v>0</v>
      </c>
      <c r="K343" s="24">
        <f>SUM(K344:K344)</f>
        <v>0</v>
      </c>
      <c r="L343" s="24">
        <f>SUM(L344:L344)</f>
        <v>0</v>
      </c>
      <c r="M343" s="24">
        <f t="shared" si="70"/>
        <v>0</v>
      </c>
      <c r="N343" s="24">
        <f>SUM(N344:N344)</f>
        <v>0</v>
      </c>
      <c r="O343" s="24">
        <f>SUM(O344:O344)</f>
        <v>0</v>
      </c>
      <c r="P343" s="24">
        <f t="shared" si="71"/>
        <v>0</v>
      </c>
      <c r="Q343" s="24">
        <f>SUM(Q344:Q344)</f>
        <v>1390</v>
      </c>
      <c r="R343" s="24">
        <f>SUM(R344:R344)</f>
        <v>1390</v>
      </c>
      <c r="S343" s="24">
        <f t="shared" si="72"/>
        <v>0</v>
      </c>
      <c r="T343" s="24">
        <f>SUM(T344:T344)</f>
        <v>0</v>
      </c>
      <c r="U343" s="24">
        <f>SUM(U344:U344)</f>
        <v>0</v>
      </c>
      <c r="V343" s="24">
        <f t="shared" si="73"/>
        <v>0</v>
      </c>
      <c r="W343" s="24">
        <f>SUM(W344:W344)</f>
        <v>0</v>
      </c>
      <c r="X343" s="24">
        <f>SUM(X344:X344)</f>
        <v>0</v>
      </c>
      <c r="Y343" s="24">
        <f t="shared" si="74"/>
        <v>0</v>
      </c>
      <c r="Z343" s="24">
        <f>SUM(Z344:Z344)</f>
        <v>0</v>
      </c>
      <c r="AA343" s="24">
        <f>SUM(AA344:AA344)</f>
        <v>0</v>
      </c>
      <c r="AB343" s="24">
        <f t="shared" si="75"/>
        <v>0</v>
      </c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  <c r="BW343" s="7"/>
      <c r="BX343" s="7"/>
      <c r="BY343" s="7"/>
      <c r="BZ343" s="7"/>
      <c r="CA343" s="7"/>
      <c r="CB343" s="7"/>
      <c r="CC343" s="7"/>
      <c r="CD343" s="7"/>
      <c r="CE343" s="7"/>
      <c r="CF343" s="7"/>
      <c r="CG343" s="7"/>
      <c r="CH343" s="7"/>
      <c r="CI343" s="7"/>
      <c r="CJ343" s="7"/>
      <c r="CK343" s="7"/>
      <c r="CL343" s="7"/>
      <c r="CM343" s="7"/>
      <c r="CN343" s="7"/>
      <c r="CO343" s="7"/>
      <c r="CP343" s="7"/>
      <c r="CQ343" s="7"/>
      <c r="CR343" s="7"/>
      <c r="CS343" s="7"/>
      <c r="CT343" s="7"/>
      <c r="CU343" s="7"/>
      <c r="CV343" s="7"/>
      <c r="CW343" s="7"/>
      <c r="CX343" s="7"/>
      <c r="CY343" s="7"/>
      <c r="CZ343" s="7"/>
      <c r="DA343" s="7"/>
      <c r="DB343" s="7"/>
      <c r="DC343" s="7"/>
      <c r="DD343" s="7"/>
      <c r="DE343" s="7"/>
      <c r="DF343" s="7"/>
      <c r="DG343" s="7"/>
      <c r="DH343" s="7"/>
      <c r="DI343" s="7"/>
      <c r="DJ343" s="7"/>
      <c r="DK343" s="7"/>
      <c r="DL343" s="7"/>
      <c r="DM343" s="7"/>
      <c r="DN343" s="7"/>
      <c r="DO343" s="7"/>
      <c r="DP343" s="7"/>
      <c r="DQ343" s="7"/>
      <c r="DR343" s="7"/>
      <c r="DS343" s="7"/>
      <c r="DT343" s="7"/>
      <c r="DU343" s="7"/>
      <c r="DV343" s="7"/>
      <c r="DW343" s="7"/>
      <c r="DX343" s="7"/>
      <c r="DY343" s="7"/>
      <c r="DZ343" s="7"/>
      <c r="EA343" s="7"/>
      <c r="EB343" s="7"/>
      <c r="EC343" s="7"/>
      <c r="ED343" s="7"/>
      <c r="EE343" s="7"/>
      <c r="EF343" s="7"/>
      <c r="EG343" s="7"/>
      <c r="EH343" s="7"/>
      <c r="EI343" s="7"/>
      <c r="EJ343" s="7"/>
      <c r="EK343" s="7"/>
      <c r="EL343" s="7"/>
      <c r="EM343" s="7"/>
      <c r="EN343" s="7"/>
      <c r="EO343" s="7"/>
      <c r="EP343" s="7"/>
      <c r="EQ343" s="7"/>
      <c r="ER343" s="7"/>
      <c r="ES343" s="7"/>
      <c r="ET343" s="7"/>
      <c r="EU343" s="7"/>
      <c r="EV343" s="7"/>
      <c r="EW343" s="7"/>
      <c r="EX343" s="7"/>
      <c r="EY343" s="7"/>
      <c r="EZ343" s="7"/>
      <c r="FA343" s="7"/>
      <c r="FB343" s="7"/>
      <c r="FC343" s="7"/>
      <c r="FD343" s="7"/>
      <c r="FE343" s="7"/>
      <c r="FF343" s="7"/>
      <c r="FG343" s="7"/>
      <c r="FH343" s="7"/>
      <c r="FI343" s="7"/>
      <c r="FJ343" s="7"/>
      <c r="FK343" s="7"/>
      <c r="FL343" s="7"/>
      <c r="FM343" s="7"/>
      <c r="FN343" s="7"/>
      <c r="FO343" s="7"/>
      <c r="FP343" s="7"/>
      <c r="FQ343" s="7"/>
      <c r="FR343" s="7"/>
      <c r="FS343" s="7"/>
      <c r="FT343" s="7"/>
      <c r="FU343" s="7"/>
      <c r="FV343" s="7"/>
      <c r="FW343" s="7"/>
      <c r="FX343" s="7"/>
      <c r="FY343" s="7"/>
      <c r="FZ343" s="7"/>
      <c r="GA343" s="7"/>
      <c r="GB343" s="7"/>
      <c r="GC343" s="7"/>
      <c r="GD343" s="7"/>
      <c r="GE343" s="7"/>
      <c r="GF343" s="7"/>
      <c r="GG343" s="7"/>
      <c r="GH343" s="7"/>
      <c r="GI343" s="7"/>
      <c r="GJ343" s="7"/>
      <c r="GK343" s="7"/>
      <c r="GL343" s="7"/>
      <c r="GM343" s="7"/>
      <c r="GN343" s="7"/>
      <c r="GO343" s="7"/>
      <c r="GP343" s="7"/>
      <c r="GQ343" s="7"/>
      <c r="GR343" s="7"/>
      <c r="GS343" s="7"/>
      <c r="GT343" s="7"/>
      <c r="GU343" s="7"/>
      <c r="GV343" s="7"/>
      <c r="GW343" s="7"/>
      <c r="GX343" s="7"/>
      <c r="GY343" s="7"/>
      <c r="GZ343" s="7"/>
      <c r="HA343" s="7"/>
      <c r="HB343" s="7"/>
      <c r="HC343" s="7"/>
      <c r="HD343" s="7"/>
      <c r="HE343" s="7"/>
      <c r="HF343" s="7"/>
      <c r="HG343" s="7"/>
      <c r="HH343" s="7"/>
      <c r="HI343" s="7"/>
      <c r="HJ343" s="7"/>
      <c r="HK343" s="7"/>
      <c r="HL343" s="7"/>
      <c r="HM343" s="7"/>
      <c r="HN343" s="7"/>
      <c r="HO343" s="7"/>
      <c r="HP343" s="7"/>
      <c r="HQ343" s="7"/>
      <c r="HR343" s="7"/>
      <c r="HS343" s="7"/>
      <c r="HT343" s="7"/>
      <c r="HU343" s="7"/>
      <c r="HV343" s="7"/>
      <c r="HW343" s="7"/>
      <c r="HX343" s="7"/>
      <c r="HY343" s="7"/>
      <c r="HZ343" s="7"/>
      <c r="IA343" s="7"/>
      <c r="IB343" s="7"/>
      <c r="IC343" s="7"/>
      <c r="ID343" s="7"/>
      <c r="IE343" s="7"/>
      <c r="IF343" s="7"/>
      <c r="IG343" s="7"/>
      <c r="IH343" s="7"/>
      <c r="II343" s="7"/>
      <c r="IJ343" s="7"/>
      <c r="IK343" s="7"/>
      <c r="IL343" s="7"/>
      <c r="IM343" s="7"/>
      <c r="IN343" s="7"/>
      <c r="IO343" s="7"/>
    </row>
    <row r="344" spans="1:249" ht="31.5">
      <c r="A344" s="32" t="s">
        <v>302</v>
      </c>
      <c r="B344" s="27">
        <f t="shared" si="67"/>
        <v>1390</v>
      </c>
      <c r="C344" s="27">
        <f t="shared" si="67"/>
        <v>1390</v>
      </c>
      <c r="D344" s="27">
        <f t="shared" si="67"/>
        <v>0</v>
      </c>
      <c r="E344" s="27">
        <v>0</v>
      </c>
      <c r="F344" s="27">
        <v>0</v>
      </c>
      <c r="G344" s="27">
        <f t="shared" si="68"/>
        <v>0</v>
      </c>
      <c r="H344" s="27">
        <v>0</v>
      </c>
      <c r="I344" s="27">
        <v>0</v>
      </c>
      <c r="J344" s="27">
        <f t="shared" si="69"/>
        <v>0</v>
      </c>
      <c r="K344" s="27">
        <v>0</v>
      </c>
      <c r="L344" s="27">
        <v>0</v>
      </c>
      <c r="M344" s="27">
        <f t="shared" si="70"/>
        <v>0</v>
      </c>
      <c r="N344" s="27"/>
      <c r="O344" s="27"/>
      <c r="P344" s="27">
        <f t="shared" si="71"/>
        <v>0</v>
      </c>
      <c r="Q344" s="27">
        <v>1390</v>
      </c>
      <c r="R344" s="27">
        <v>1390</v>
      </c>
      <c r="S344" s="27">
        <f t="shared" si="72"/>
        <v>0</v>
      </c>
      <c r="T344" s="27">
        <v>0</v>
      </c>
      <c r="U344" s="27">
        <v>0</v>
      </c>
      <c r="V344" s="27">
        <f t="shared" si="73"/>
        <v>0</v>
      </c>
      <c r="W344" s="27">
        <v>0</v>
      </c>
      <c r="X344" s="27">
        <v>0</v>
      </c>
      <c r="Y344" s="27">
        <f t="shared" si="74"/>
        <v>0</v>
      </c>
      <c r="Z344" s="27">
        <v>0</v>
      </c>
      <c r="AA344" s="27">
        <v>0</v>
      </c>
      <c r="AB344" s="27">
        <f t="shared" si="75"/>
        <v>0</v>
      </c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7"/>
      <c r="BS344" s="7"/>
      <c r="BT344" s="7"/>
      <c r="BU344" s="7"/>
      <c r="BV344" s="7"/>
      <c r="BW344" s="7"/>
      <c r="BX344" s="7"/>
      <c r="BY344" s="7"/>
      <c r="BZ344" s="7"/>
      <c r="CA344" s="7"/>
      <c r="CB344" s="7"/>
      <c r="CC344" s="7"/>
      <c r="CD344" s="7"/>
      <c r="CE344" s="7"/>
      <c r="CF344" s="7"/>
      <c r="CG344" s="7"/>
      <c r="CH344" s="7"/>
      <c r="CI344" s="7"/>
      <c r="CJ344" s="7"/>
      <c r="CK344" s="7"/>
      <c r="CL344" s="7"/>
      <c r="CM344" s="7"/>
      <c r="CN344" s="7"/>
      <c r="CO344" s="7"/>
      <c r="CP344" s="7"/>
      <c r="CQ344" s="7"/>
      <c r="CR344" s="7"/>
      <c r="CS344" s="7"/>
      <c r="CT344" s="7"/>
      <c r="CU344" s="7"/>
      <c r="CV344" s="7"/>
      <c r="CW344" s="7"/>
      <c r="CX344" s="7"/>
      <c r="CY344" s="7"/>
      <c r="CZ344" s="7"/>
      <c r="DA344" s="7"/>
      <c r="DB344" s="7"/>
      <c r="DC344" s="7"/>
      <c r="DD344" s="7"/>
      <c r="DE344" s="7"/>
      <c r="DF344" s="7"/>
      <c r="DG344" s="7"/>
      <c r="DH344" s="7"/>
      <c r="DI344" s="7"/>
      <c r="DJ344" s="7"/>
      <c r="DK344" s="7"/>
      <c r="DL344" s="7"/>
      <c r="DM344" s="7"/>
      <c r="DN344" s="7"/>
      <c r="DO344" s="7"/>
      <c r="DP344" s="7"/>
      <c r="DQ344" s="7"/>
      <c r="DR344" s="7"/>
      <c r="DS344" s="7"/>
      <c r="DT344" s="7"/>
      <c r="DU344" s="7"/>
      <c r="DV344" s="7"/>
      <c r="DW344" s="7"/>
      <c r="DX344" s="7"/>
      <c r="DY344" s="7"/>
      <c r="DZ344" s="7"/>
      <c r="EA344" s="7"/>
      <c r="EB344" s="7"/>
      <c r="EC344" s="7"/>
      <c r="ED344" s="7"/>
      <c r="EE344" s="7"/>
      <c r="EF344" s="7"/>
      <c r="EG344" s="7"/>
      <c r="EH344" s="7"/>
      <c r="EI344" s="7"/>
      <c r="EJ344" s="7"/>
      <c r="EK344" s="7"/>
      <c r="EL344" s="7"/>
      <c r="EM344" s="7"/>
      <c r="EN344" s="7"/>
      <c r="EO344" s="7"/>
      <c r="EP344" s="7"/>
      <c r="EQ344" s="7"/>
      <c r="ER344" s="7"/>
      <c r="ES344" s="7"/>
      <c r="ET344" s="7"/>
      <c r="EU344" s="7"/>
      <c r="EV344" s="7"/>
      <c r="EW344" s="7"/>
      <c r="EX344" s="7"/>
      <c r="EY344" s="7"/>
      <c r="EZ344" s="7"/>
      <c r="FA344" s="7"/>
      <c r="FB344" s="7"/>
      <c r="FC344" s="7"/>
      <c r="FD344" s="7"/>
      <c r="FE344" s="7"/>
      <c r="FF344" s="7"/>
      <c r="FG344" s="7"/>
      <c r="FH344" s="7"/>
      <c r="FI344" s="7"/>
      <c r="FJ344" s="7"/>
      <c r="FK344" s="7"/>
      <c r="FL344" s="7"/>
      <c r="FM344" s="7"/>
      <c r="FN344" s="7"/>
      <c r="FO344" s="7"/>
      <c r="FP344" s="7"/>
      <c r="FQ344" s="7"/>
      <c r="FR344" s="7"/>
      <c r="FS344" s="7"/>
      <c r="FT344" s="7"/>
      <c r="FU344" s="7"/>
      <c r="FV344" s="7"/>
      <c r="FW344" s="7"/>
      <c r="FX344" s="7"/>
      <c r="FY344" s="7"/>
      <c r="FZ344" s="7"/>
      <c r="GA344" s="7"/>
      <c r="GB344" s="7"/>
      <c r="GC344" s="7"/>
      <c r="GD344" s="7"/>
      <c r="GE344" s="7"/>
      <c r="GF344" s="7"/>
      <c r="GG344" s="7"/>
      <c r="GH344" s="7"/>
      <c r="GI344" s="7"/>
      <c r="GJ344" s="7"/>
      <c r="GK344" s="7"/>
      <c r="GL344" s="7"/>
      <c r="GM344" s="7"/>
      <c r="GN344" s="7"/>
      <c r="GO344" s="7"/>
      <c r="GP344" s="7"/>
      <c r="GQ344" s="7"/>
      <c r="GR344" s="7"/>
      <c r="GS344" s="7"/>
      <c r="GT344" s="7"/>
      <c r="GU344" s="7"/>
      <c r="GV344" s="7"/>
      <c r="GW344" s="7"/>
      <c r="GX344" s="7"/>
      <c r="GY344" s="7"/>
      <c r="GZ344" s="7"/>
      <c r="HA344" s="7"/>
      <c r="HB344" s="7"/>
      <c r="HC344" s="7"/>
      <c r="HD344" s="7"/>
      <c r="HE344" s="7"/>
      <c r="HF344" s="7"/>
      <c r="HG344" s="7"/>
      <c r="HH344" s="7"/>
      <c r="HI344" s="7"/>
      <c r="HJ344" s="7"/>
      <c r="HK344" s="7"/>
      <c r="HL344" s="7"/>
      <c r="HM344" s="7"/>
      <c r="HN344" s="7"/>
      <c r="HO344" s="7"/>
      <c r="HP344" s="7"/>
      <c r="HQ344" s="7"/>
      <c r="HR344" s="7"/>
      <c r="HS344" s="7"/>
      <c r="HT344" s="7"/>
      <c r="HU344" s="7"/>
      <c r="HV344" s="7"/>
      <c r="HW344" s="7"/>
      <c r="HX344" s="7"/>
      <c r="HY344" s="7"/>
      <c r="HZ344" s="7"/>
      <c r="IA344" s="7"/>
      <c r="IB344" s="7"/>
      <c r="IC344" s="7"/>
      <c r="ID344" s="7"/>
      <c r="IE344" s="7"/>
      <c r="IF344" s="7"/>
      <c r="IG344" s="7"/>
      <c r="IH344" s="7"/>
      <c r="II344" s="7"/>
      <c r="IJ344" s="7"/>
      <c r="IK344" s="7"/>
      <c r="IL344" s="7"/>
      <c r="IM344" s="7"/>
      <c r="IN344" s="7"/>
      <c r="IO344" s="7"/>
    </row>
    <row r="345" spans="1:249" ht="31.5">
      <c r="A345" s="23" t="s">
        <v>303</v>
      </c>
      <c r="B345" s="24">
        <f t="shared" si="67"/>
        <v>19977</v>
      </c>
      <c r="C345" s="24">
        <f t="shared" si="67"/>
        <v>19977</v>
      </c>
      <c r="D345" s="24">
        <f t="shared" si="67"/>
        <v>0</v>
      </c>
      <c r="E345" s="24">
        <f>SUM(E346)</f>
        <v>0</v>
      </c>
      <c r="F345" s="24">
        <f>SUM(F346)</f>
        <v>0</v>
      </c>
      <c r="G345" s="24">
        <f t="shared" si="68"/>
        <v>0</v>
      </c>
      <c r="H345" s="24">
        <f>SUM(H346)</f>
        <v>0</v>
      </c>
      <c r="I345" s="24">
        <f>SUM(I346)</f>
        <v>0</v>
      </c>
      <c r="J345" s="24">
        <f t="shared" si="69"/>
        <v>0</v>
      </c>
      <c r="K345" s="24">
        <f>SUM(K346)</f>
        <v>16472</v>
      </c>
      <c r="L345" s="24">
        <f>SUM(L346)</f>
        <v>16472</v>
      </c>
      <c r="M345" s="24">
        <f t="shared" si="70"/>
        <v>0</v>
      </c>
      <c r="N345" s="24">
        <f>SUM(N346)</f>
        <v>509</v>
      </c>
      <c r="O345" s="24">
        <f>SUM(O346)</f>
        <v>509</v>
      </c>
      <c r="P345" s="24">
        <f t="shared" si="71"/>
        <v>0</v>
      </c>
      <c r="Q345" s="24">
        <f>SUM(Q346)</f>
        <v>2100</v>
      </c>
      <c r="R345" s="24">
        <f>SUM(R346)</f>
        <v>2100</v>
      </c>
      <c r="S345" s="24">
        <f t="shared" si="72"/>
        <v>0</v>
      </c>
      <c r="T345" s="24">
        <f>SUM(T346)</f>
        <v>0</v>
      </c>
      <c r="U345" s="24">
        <f>SUM(U346)</f>
        <v>0</v>
      </c>
      <c r="V345" s="24">
        <f t="shared" si="73"/>
        <v>0</v>
      </c>
      <c r="W345" s="24">
        <f>SUM(W346)</f>
        <v>896</v>
      </c>
      <c r="X345" s="24">
        <f>SUM(X346)</f>
        <v>896</v>
      </c>
      <c r="Y345" s="24">
        <f t="shared" si="74"/>
        <v>0</v>
      </c>
      <c r="Z345" s="24">
        <f>SUM(Z346)</f>
        <v>0</v>
      </c>
      <c r="AA345" s="24">
        <f>SUM(AA346)</f>
        <v>0</v>
      </c>
      <c r="AB345" s="24">
        <f t="shared" si="75"/>
        <v>0</v>
      </c>
      <c r="AC345" s="22"/>
      <c r="AD345" s="22"/>
      <c r="AE345" s="22"/>
      <c r="AF345" s="22"/>
      <c r="AG345" s="22"/>
      <c r="AH345" s="22"/>
      <c r="AI345" s="22"/>
      <c r="AJ345" s="22"/>
      <c r="AK345" s="22"/>
      <c r="AL345" s="22"/>
      <c r="AM345" s="22"/>
      <c r="AN345" s="22"/>
      <c r="AO345" s="22"/>
      <c r="AP345" s="22"/>
      <c r="AQ345" s="22"/>
      <c r="AR345" s="22"/>
      <c r="AS345" s="22"/>
      <c r="AT345" s="22"/>
      <c r="AU345" s="22"/>
      <c r="AV345" s="22"/>
      <c r="AW345" s="22"/>
      <c r="AX345" s="22"/>
      <c r="AY345" s="22"/>
      <c r="AZ345" s="22"/>
      <c r="BA345" s="22"/>
      <c r="BB345" s="22"/>
      <c r="BC345" s="22"/>
      <c r="BD345" s="22"/>
      <c r="BE345" s="22"/>
      <c r="BF345" s="22"/>
      <c r="BG345" s="22"/>
      <c r="BH345" s="22"/>
      <c r="BI345" s="22"/>
      <c r="BJ345" s="22"/>
      <c r="BK345" s="22"/>
      <c r="BL345" s="22"/>
      <c r="BM345" s="22"/>
      <c r="BN345" s="22"/>
      <c r="BO345" s="22"/>
      <c r="BP345" s="22"/>
      <c r="BQ345" s="22"/>
      <c r="BR345" s="22"/>
      <c r="BS345" s="22"/>
      <c r="BT345" s="22"/>
      <c r="BU345" s="22"/>
      <c r="BV345" s="22"/>
      <c r="BW345" s="22"/>
      <c r="BX345" s="22"/>
      <c r="BY345" s="22"/>
      <c r="BZ345" s="22"/>
      <c r="CA345" s="22"/>
      <c r="CB345" s="22"/>
      <c r="CC345" s="22"/>
      <c r="CD345" s="22"/>
      <c r="CE345" s="22"/>
      <c r="CF345" s="22"/>
      <c r="CG345" s="22"/>
      <c r="CH345" s="22"/>
      <c r="CI345" s="22"/>
      <c r="CJ345" s="22"/>
      <c r="CK345" s="22"/>
      <c r="CL345" s="22"/>
      <c r="CM345" s="22"/>
      <c r="CN345" s="22"/>
      <c r="CO345" s="22"/>
      <c r="CP345" s="22"/>
      <c r="CQ345" s="22"/>
      <c r="CR345" s="22"/>
      <c r="CS345" s="22"/>
      <c r="CT345" s="22"/>
      <c r="CU345" s="22"/>
      <c r="CV345" s="22"/>
      <c r="CW345" s="22"/>
      <c r="CX345" s="22"/>
      <c r="CY345" s="22"/>
      <c r="CZ345" s="22"/>
      <c r="DA345" s="22"/>
      <c r="DB345" s="22"/>
      <c r="DC345" s="22"/>
      <c r="DD345" s="22"/>
      <c r="DE345" s="22"/>
      <c r="DF345" s="22"/>
      <c r="DG345" s="22"/>
      <c r="DH345" s="22"/>
      <c r="DI345" s="22"/>
      <c r="DJ345" s="22"/>
      <c r="DK345" s="22"/>
      <c r="DL345" s="22"/>
      <c r="DM345" s="22"/>
      <c r="DN345" s="22"/>
      <c r="DO345" s="22"/>
      <c r="DP345" s="22"/>
      <c r="DQ345" s="22"/>
      <c r="DR345" s="22"/>
      <c r="DS345" s="22"/>
      <c r="DT345" s="22"/>
      <c r="DU345" s="22"/>
      <c r="DV345" s="22"/>
      <c r="DW345" s="22"/>
      <c r="DX345" s="22"/>
      <c r="DY345" s="22"/>
      <c r="DZ345" s="22"/>
      <c r="EA345" s="22"/>
      <c r="EB345" s="22"/>
      <c r="EC345" s="22"/>
      <c r="ED345" s="22"/>
      <c r="EE345" s="22"/>
      <c r="EF345" s="22"/>
      <c r="EG345" s="22"/>
      <c r="EH345" s="22"/>
      <c r="EI345" s="22"/>
      <c r="EJ345" s="22"/>
      <c r="EK345" s="22"/>
      <c r="EL345" s="22"/>
      <c r="EM345" s="22"/>
      <c r="EN345" s="22"/>
      <c r="EO345" s="22"/>
      <c r="EP345" s="22"/>
      <c r="EQ345" s="22"/>
      <c r="ER345" s="22"/>
      <c r="ES345" s="22"/>
      <c r="ET345" s="22"/>
      <c r="EU345" s="22"/>
      <c r="EV345" s="22"/>
      <c r="EW345" s="22"/>
      <c r="EX345" s="22"/>
      <c r="EY345" s="22"/>
      <c r="EZ345" s="22"/>
      <c r="FA345" s="22"/>
      <c r="FB345" s="22"/>
      <c r="FC345" s="22"/>
      <c r="FD345" s="22"/>
      <c r="FE345" s="22"/>
      <c r="FF345" s="22"/>
      <c r="FG345" s="22"/>
      <c r="FH345" s="22"/>
      <c r="FI345" s="22"/>
      <c r="FJ345" s="22"/>
      <c r="FK345" s="22"/>
      <c r="FL345" s="22"/>
      <c r="FM345" s="22"/>
      <c r="FN345" s="22"/>
      <c r="FO345" s="22"/>
      <c r="FP345" s="22"/>
      <c r="FQ345" s="22"/>
      <c r="FR345" s="22"/>
      <c r="FS345" s="22"/>
      <c r="FT345" s="22"/>
      <c r="FU345" s="22"/>
      <c r="FV345" s="22"/>
      <c r="FW345" s="22"/>
      <c r="FX345" s="22"/>
      <c r="FY345" s="22"/>
      <c r="FZ345" s="22"/>
      <c r="GA345" s="7"/>
      <c r="GB345" s="7"/>
      <c r="GC345" s="7"/>
      <c r="GD345" s="7"/>
      <c r="GE345" s="7"/>
      <c r="GF345" s="7"/>
      <c r="GG345" s="7"/>
      <c r="GH345" s="7"/>
      <c r="GI345" s="7"/>
      <c r="GJ345" s="7"/>
      <c r="GK345" s="7"/>
      <c r="GL345" s="7"/>
      <c r="GM345" s="7"/>
      <c r="GN345" s="7"/>
      <c r="GO345" s="7"/>
      <c r="GP345" s="7"/>
      <c r="GQ345" s="7"/>
      <c r="GR345" s="7"/>
      <c r="GS345" s="7"/>
      <c r="GT345" s="7"/>
      <c r="GU345" s="7"/>
      <c r="GV345" s="7"/>
      <c r="GW345" s="7"/>
      <c r="GX345" s="7"/>
      <c r="GY345" s="7"/>
      <c r="GZ345" s="7"/>
      <c r="HA345" s="7"/>
      <c r="HB345" s="7"/>
      <c r="HC345" s="7"/>
      <c r="HD345" s="7"/>
      <c r="HE345" s="7"/>
      <c r="HF345" s="7"/>
      <c r="HG345" s="7"/>
      <c r="HH345" s="7"/>
      <c r="HI345" s="7"/>
      <c r="HJ345" s="7"/>
      <c r="HK345" s="7"/>
      <c r="HL345" s="7"/>
      <c r="HM345" s="7"/>
      <c r="HN345" s="7"/>
      <c r="HO345" s="7"/>
      <c r="HP345" s="7"/>
      <c r="HQ345" s="7"/>
      <c r="HR345" s="7"/>
      <c r="HS345" s="7"/>
      <c r="HT345" s="7"/>
      <c r="HU345" s="7"/>
      <c r="HV345" s="7"/>
      <c r="HW345" s="7"/>
      <c r="HX345" s="7"/>
      <c r="HY345" s="7"/>
      <c r="HZ345" s="7"/>
      <c r="IA345" s="7"/>
      <c r="IB345" s="7"/>
      <c r="IC345" s="7"/>
      <c r="ID345" s="7"/>
      <c r="IE345" s="7"/>
      <c r="IF345" s="7"/>
      <c r="IG345" s="7"/>
      <c r="IH345" s="7"/>
      <c r="II345" s="7"/>
      <c r="IJ345" s="7"/>
      <c r="IK345" s="7"/>
      <c r="IL345" s="7"/>
      <c r="IM345" s="7"/>
      <c r="IN345" s="7"/>
      <c r="IO345" s="7"/>
    </row>
    <row r="346" spans="1:249" ht="31.5">
      <c r="A346" s="23" t="s">
        <v>297</v>
      </c>
      <c r="B346" s="24">
        <f t="shared" si="67"/>
        <v>19977</v>
      </c>
      <c r="C346" s="24">
        <f t="shared" si="67"/>
        <v>19977</v>
      </c>
      <c r="D346" s="24">
        <f t="shared" si="67"/>
        <v>0</v>
      </c>
      <c r="E346" s="24">
        <f>SUM(E347:E350)</f>
        <v>0</v>
      </c>
      <c r="F346" s="24">
        <f>SUM(F347:F350)</f>
        <v>0</v>
      </c>
      <c r="G346" s="24">
        <f t="shared" si="68"/>
        <v>0</v>
      </c>
      <c r="H346" s="24">
        <f>SUM(H347:H350)</f>
        <v>0</v>
      </c>
      <c r="I346" s="24">
        <f>SUM(I347:I350)</f>
        <v>0</v>
      </c>
      <c r="J346" s="24">
        <f t="shared" si="69"/>
        <v>0</v>
      </c>
      <c r="K346" s="24">
        <f>SUM(K347:K350)</f>
        <v>16472</v>
      </c>
      <c r="L346" s="24">
        <f>SUM(L347:L350)</f>
        <v>16472</v>
      </c>
      <c r="M346" s="24">
        <f t="shared" si="70"/>
        <v>0</v>
      </c>
      <c r="N346" s="24">
        <f>SUM(N347:N350)</f>
        <v>509</v>
      </c>
      <c r="O346" s="24">
        <f>SUM(O347:O350)</f>
        <v>509</v>
      </c>
      <c r="P346" s="24">
        <f t="shared" si="71"/>
        <v>0</v>
      </c>
      <c r="Q346" s="24">
        <f>SUM(Q347:Q350)</f>
        <v>2100</v>
      </c>
      <c r="R346" s="24">
        <f>SUM(R347:R350)</f>
        <v>2100</v>
      </c>
      <c r="S346" s="24">
        <f t="shared" si="72"/>
        <v>0</v>
      </c>
      <c r="T346" s="24">
        <f>SUM(T347:T350)</f>
        <v>0</v>
      </c>
      <c r="U346" s="24">
        <f>SUM(U347:U350)</f>
        <v>0</v>
      </c>
      <c r="V346" s="24">
        <f t="shared" si="73"/>
        <v>0</v>
      </c>
      <c r="W346" s="24">
        <f>SUM(W347:W350)</f>
        <v>896</v>
      </c>
      <c r="X346" s="24">
        <f>SUM(X347:X350)</f>
        <v>896</v>
      </c>
      <c r="Y346" s="24">
        <f t="shared" si="74"/>
        <v>0</v>
      </c>
      <c r="Z346" s="24">
        <f>SUM(Z347:Z350)</f>
        <v>0</v>
      </c>
      <c r="AA346" s="24">
        <f>SUM(AA347:AA350)</f>
        <v>0</v>
      </c>
      <c r="AB346" s="24">
        <f t="shared" si="75"/>
        <v>0</v>
      </c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7"/>
      <c r="BW346" s="7"/>
      <c r="BX346" s="7"/>
      <c r="BY346" s="7"/>
      <c r="BZ346" s="7"/>
      <c r="CA346" s="7"/>
      <c r="CB346" s="7"/>
      <c r="CC346" s="7"/>
      <c r="CD346" s="7"/>
      <c r="CE346" s="7"/>
      <c r="CF346" s="7"/>
      <c r="CG346" s="7"/>
      <c r="CH346" s="7"/>
      <c r="CI346" s="7"/>
      <c r="CJ346" s="7"/>
      <c r="CK346" s="7"/>
      <c r="CL346" s="7"/>
      <c r="CM346" s="7"/>
      <c r="CN346" s="7"/>
      <c r="CO346" s="7"/>
      <c r="CP346" s="7"/>
      <c r="CQ346" s="7"/>
      <c r="CR346" s="7"/>
      <c r="CS346" s="7"/>
      <c r="CT346" s="7"/>
      <c r="CU346" s="7"/>
      <c r="CV346" s="7"/>
      <c r="CW346" s="7"/>
      <c r="CX346" s="7"/>
      <c r="CY346" s="7"/>
      <c r="CZ346" s="7"/>
      <c r="DA346" s="7"/>
      <c r="DB346" s="7"/>
      <c r="DC346" s="7"/>
      <c r="DD346" s="7"/>
      <c r="DE346" s="7"/>
      <c r="DF346" s="7"/>
      <c r="DG346" s="7"/>
      <c r="DH346" s="7"/>
      <c r="DI346" s="7"/>
      <c r="DJ346" s="7"/>
      <c r="DK346" s="7"/>
      <c r="DL346" s="7"/>
      <c r="DM346" s="7"/>
      <c r="DN346" s="7"/>
      <c r="DO346" s="7"/>
      <c r="DP346" s="7"/>
      <c r="DQ346" s="7"/>
      <c r="DR346" s="7"/>
      <c r="DS346" s="7"/>
      <c r="DT346" s="7"/>
      <c r="DU346" s="7"/>
      <c r="DV346" s="7"/>
      <c r="DW346" s="7"/>
      <c r="DX346" s="7"/>
      <c r="DY346" s="7"/>
      <c r="DZ346" s="7"/>
      <c r="EA346" s="7"/>
      <c r="EB346" s="7"/>
      <c r="EC346" s="7"/>
      <c r="ED346" s="7"/>
      <c r="EE346" s="7"/>
      <c r="EF346" s="7"/>
      <c r="EG346" s="7"/>
      <c r="EH346" s="7"/>
      <c r="EI346" s="7"/>
      <c r="EJ346" s="7"/>
      <c r="EK346" s="7"/>
      <c r="EL346" s="7"/>
      <c r="EM346" s="7"/>
      <c r="EN346" s="7"/>
      <c r="EO346" s="7"/>
      <c r="EP346" s="7"/>
      <c r="EQ346" s="7"/>
      <c r="ER346" s="7"/>
      <c r="ES346" s="7"/>
      <c r="ET346" s="7"/>
      <c r="EU346" s="7"/>
      <c r="EV346" s="7"/>
      <c r="EW346" s="7"/>
      <c r="EX346" s="7"/>
      <c r="EY346" s="7"/>
      <c r="EZ346" s="7"/>
      <c r="FA346" s="7"/>
      <c r="FB346" s="7"/>
      <c r="FC346" s="7"/>
      <c r="FD346" s="7"/>
      <c r="FE346" s="7"/>
      <c r="FF346" s="7"/>
      <c r="FG346" s="7"/>
      <c r="FH346" s="7"/>
      <c r="FI346" s="7"/>
      <c r="FJ346" s="7"/>
      <c r="FK346" s="7"/>
      <c r="FL346" s="7"/>
      <c r="FM346" s="7"/>
      <c r="FN346" s="7"/>
      <c r="FO346" s="7"/>
      <c r="FP346" s="7"/>
      <c r="FQ346" s="7"/>
      <c r="FR346" s="7"/>
      <c r="FS346" s="7"/>
      <c r="FT346" s="7"/>
      <c r="FU346" s="7"/>
      <c r="FV346" s="7"/>
      <c r="FW346" s="7"/>
      <c r="FX346" s="7"/>
      <c r="FY346" s="7"/>
      <c r="FZ346" s="7"/>
      <c r="GA346" s="7"/>
      <c r="GB346" s="7"/>
      <c r="GC346" s="7"/>
      <c r="GD346" s="7"/>
      <c r="GE346" s="7"/>
      <c r="GF346" s="7"/>
      <c r="GG346" s="7"/>
      <c r="GH346" s="7"/>
      <c r="GI346" s="7"/>
      <c r="GJ346" s="7"/>
      <c r="GK346" s="7"/>
      <c r="GL346" s="7"/>
      <c r="GM346" s="7"/>
      <c r="GN346" s="7"/>
      <c r="GO346" s="7"/>
      <c r="GP346" s="7"/>
      <c r="GQ346" s="7"/>
      <c r="GR346" s="7"/>
      <c r="GS346" s="7"/>
      <c r="GT346" s="7"/>
      <c r="GU346" s="7"/>
      <c r="GV346" s="7"/>
      <c r="GW346" s="7"/>
      <c r="GX346" s="7"/>
      <c r="GY346" s="7"/>
      <c r="GZ346" s="7"/>
      <c r="HA346" s="7"/>
      <c r="HB346" s="7"/>
      <c r="HC346" s="7"/>
      <c r="HD346" s="7"/>
      <c r="HE346" s="7"/>
      <c r="HF346" s="7"/>
      <c r="HG346" s="7"/>
      <c r="HH346" s="7"/>
      <c r="HI346" s="7"/>
      <c r="HJ346" s="7"/>
      <c r="HK346" s="7"/>
      <c r="HL346" s="7"/>
      <c r="HM346" s="7"/>
      <c r="HN346" s="7"/>
      <c r="HO346" s="7"/>
      <c r="HP346" s="7"/>
      <c r="HQ346" s="7"/>
      <c r="HR346" s="7"/>
      <c r="HS346" s="7"/>
      <c r="HT346" s="7"/>
      <c r="HU346" s="7"/>
      <c r="HV346" s="7"/>
      <c r="HW346" s="7"/>
      <c r="HX346" s="7"/>
      <c r="HY346" s="7"/>
      <c r="HZ346" s="7"/>
      <c r="IA346" s="7"/>
      <c r="IB346" s="7"/>
      <c r="IC346" s="7"/>
      <c r="ID346" s="7"/>
      <c r="IE346" s="7"/>
      <c r="IF346" s="7"/>
      <c r="IG346" s="7"/>
      <c r="IH346" s="7"/>
      <c r="II346" s="7"/>
      <c r="IJ346" s="7"/>
      <c r="IK346" s="7"/>
      <c r="IL346" s="7"/>
      <c r="IM346" s="7"/>
      <c r="IN346" s="7"/>
      <c r="IO346" s="7"/>
    </row>
    <row r="347" spans="1:249">
      <c r="A347" s="26" t="s">
        <v>304</v>
      </c>
      <c r="B347" s="30">
        <f t="shared" si="67"/>
        <v>2996</v>
      </c>
      <c r="C347" s="30">
        <f t="shared" si="67"/>
        <v>2996</v>
      </c>
      <c r="D347" s="30">
        <f t="shared" si="67"/>
        <v>0</v>
      </c>
      <c r="E347" s="30">
        <v>0</v>
      </c>
      <c r="F347" s="30">
        <v>0</v>
      </c>
      <c r="G347" s="30">
        <f t="shared" si="68"/>
        <v>0</v>
      </c>
      <c r="H347" s="30">
        <v>0</v>
      </c>
      <c r="I347" s="30">
        <v>0</v>
      </c>
      <c r="J347" s="30">
        <f t="shared" si="69"/>
        <v>0</v>
      </c>
      <c r="K347" s="30"/>
      <c r="L347" s="30"/>
      <c r="M347" s="30">
        <f t="shared" si="70"/>
        <v>0</v>
      </c>
      <c r="N347" s="30">
        <v>0</v>
      </c>
      <c r="O347" s="30">
        <v>0</v>
      </c>
      <c r="P347" s="30">
        <f t="shared" si="71"/>
        <v>0</v>
      </c>
      <c r="Q347" s="30">
        <f>2100</f>
        <v>2100</v>
      </c>
      <c r="R347" s="30">
        <f>2100</f>
        <v>2100</v>
      </c>
      <c r="S347" s="30">
        <f t="shared" si="72"/>
        <v>0</v>
      </c>
      <c r="T347" s="30">
        <v>0</v>
      </c>
      <c r="U347" s="30">
        <v>0</v>
      </c>
      <c r="V347" s="30">
        <f t="shared" si="73"/>
        <v>0</v>
      </c>
      <c r="W347" s="30">
        <v>896</v>
      </c>
      <c r="X347" s="30">
        <v>896</v>
      </c>
      <c r="Y347" s="30">
        <f t="shared" si="74"/>
        <v>0</v>
      </c>
      <c r="Z347" s="30">
        <v>0</v>
      </c>
      <c r="AA347" s="30">
        <v>0</v>
      </c>
      <c r="AB347" s="30">
        <f t="shared" si="75"/>
        <v>0</v>
      </c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7"/>
      <c r="BW347" s="7"/>
      <c r="BX347" s="7"/>
      <c r="BY347" s="7"/>
      <c r="BZ347" s="7"/>
      <c r="CA347" s="7"/>
      <c r="CB347" s="7"/>
      <c r="CC347" s="7"/>
      <c r="CD347" s="7"/>
      <c r="CE347" s="7"/>
      <c r="CF347" s="7"/>
      <c r="CG347" s="7"/>
      <c r="CH347" s="7"/>
      <c r="CI347" s="7"/>
      <c r="CJ347" s="7"/>
      <c r="CK347" s="7"/>
      <c r="CL347" s="7"/>
      <c r="CM347" s="7"/>
      <c r="CN347" s="7"/>
      <c r="CO347" s="7"/>
      <c r="CP347" s="7"/>
      <c r="CQ347" s="7"/>
      <c r="CR347" s="7"/>
      <c r="CS347" s="7"/>
      <c r="CT347" s="7"/>
      <c r="CU347" s="7"/>
      <c r="CV347" s="7"/>
      <c r="CW347" s="7"/>
      <c r="CX347" s="7"/>
      <c r="CY347" s="7"/>
      <c r="CZ347" s="7"/>
      <c r="DA347" s="7"/>
      <c r="DB347" s="7"/>
      <c r="DC347" s="7"/>
      <c r="DD347" s="7"/>
      <c r="DE347" s="7"/>
      <c r="DF347" s="7"/>
      <c r="DG347" s="7"/>
      <c r="DH347" s="7"/>
      <c r="DI347" s="7"/>
      <c r="DJ347" s="7"/>
      <c r="DK347" s="7"/>
      <c r="DL347" s="7"/>
      <c r="DM347" s="7"/>
      <c r="DN347" s="7"/>
      <c r="DO347" s="7"/>
      <c r="DP347" s="7"/>
      <c r="DQ347" s="7"/>
      <c r="DR347" s="7"/>
      <c r="DS347" s="7"/>
      <c r="DT347" s="7"/>
      <c r="DU347" s="7"/>
      <c r="DV347" s="7"/>
      <c r="DW347" s="7"/>
      <c r="DX347" s="7"/>
      <c r="DY347" s="7"/>
      <c r="DZ347" s="7"/>
      <c r="EA347" s="7"/>
      <c r="EB347" s="7"/>
      <c r="EC347" s="7"/>
      <c r="ED347" s="7"/>
      <c r="EE347" s="7"/>
      <c r="EF347" s="7"/>
      <c r="EG347" s="7"/>
      <c r="EH347" s="7"/>
      <c r="EI347" s="7"/>
      <c r="EJ347" s="7"/>
      <c r="EK347" s="7"/>
      <c r="EL347" s="7"/>
      <c r="EM347" s="7"/>
      <c r="EN347" s="7"/>
      <c r="EO347" s="7"/>
      <c r="EP347" s="7"/>
      <c r="EQ347" s="7"/>
      <c r="ER347" s="7"/>
      <c r="ES347" s="7"/>
      <c r="ET347" s="7"/>
      <c r="EU347" s="7"/>
      <c r="EV347" s="7"/>
      <c r="EW347" s="7"/>
      <c r="EX347" s="7"/>
      <c r="EY347" s="7"/>
      <c r="EZ347" s="7"/>
      <c r="FA347" s="7"/>
      <c r="FB347" s="7"/>
      <c r="FC347" s="7"/>
      <c r="FD347" s="7"/>
      <c r="FE347" s="7"/>
      <c r="FF347" s="7"/>
      <c r="FG347" s="7"/>
      <c r="FH347" s="7"/>
      <c r="FI347" s="7"/>
      <c r="FJ347" s="7"/>
      <c r="FK347" s="7"/>
      <c r="FL347" s="7"/>
      <c r="FM347" s="7"/>
      <c r="FN347" s="7"/>
      <c r="FO347" s="7"/>
      <c r="FP347" s="7"/>
      <c r="FQ347" s="7"/>
      <c r="FR347" s="7"/>
      <c r="FS347" s="7"/>
      <c r="FT347" s="7"/>
      <c r="FU347" s="7"/>
      <c r="FV347" s="7"/>
      <c r="FW347" s="7"/>
      <c r="FX347" s="7"/>
      <c r="FY347" s="7"/>
      <c r="FZ347" s="7"/>
      <c r="GA347" s="7"/>
      <c r="GB347" s="7"/>
      <c r="GC347" s="7"/>
      <c r="GD347" s="7"/>
      <c r="GE347" s="7"/>
      <c r="GF347" s="7"/>
      <c r="GG347" s="7"/>
      <c r="GH347" s="7"/>
      <c r="GI347" s="7"/>
      <c r="GJ347" s="7"/>
      <c r="GK347" s="7"/>
      <c r="GL347" s="7"/>
      <c r="GM347" s="7"/>
      <c r="GN347" s="7"/>
      <c r="GO347" s="7"/>
      <c r="GP347" s="7"/>
      <c r="GQ347" s="7"/>
      <c r="GR347" s="7"/>
      <c r="GS347" s="7"/>
      <c r="GT347" s="7"/>
      <c r="GU347" s="7"/>
      <c r="GV347" s="7"/>
      <c r="GW347" s="7"/>
      <c r="GX347" s="7"/>
      <c r="GY347" s="7"/>
      <c r="GZ347" s="7"/>
      <c r="HA347" s="7"/>
      <c r="HB347" s="7"/>
      <c r="HC347" s="7"/>
      <c r="HD347" s="7"/>
      <c r="HE347" s="7"/>
      <c r="HF347" s="7"/>
      <c r="HG347" s="7"/>
      <c r="HH347" s="7"/>
      <c r="HI347" s="7"/>
      <c r="HJ347" s="7"/>
      <c r="HK347" s="7"/>
      <c r="HL347" s="7"/>
      <c r="HM347" s="7"/>
      <c r="HN347" s="7"/>
      <c r="HO347" s="7"/>
      <c r="HP347" s="7"/>
      <c r="HQ347" s="7"/>
      <c r="HR347" s="7"/>
      <c r="HS347" s="7"/>
      <c r="HT347" s="7"/>
      <c r="HU347" s="7"/>
      <c r="HV347" s="7"/>
      <c r="HW347" s="7"/>
      <c r="HX347" s="7"/>
      <c r="HY347" s="7"/>
      <c r="HZ347" s="7"/>
      <c r="IA347" s="7"/>
      <c r="IB347" s="7"/>
      <c r="IC347" s="7"/>
      <c r="ID347" s="7"/>
      <c r="IE347" s="7"/>
      <c r="IF347" s="7"/>
      <c r="IG347" s="7"/>
      <c r="IH347" s="7"/>
      <c r="II347" s="7"/>
      <c r="IJ347" s="7"/>
      <c r="IK347" s="7"/>
      <c r="IL347" s="7"/>
      <c r="IM347" s="7"/>
      <c r="IN347" s="7"/>
      <c r="IO347" s="7"/>
    </row>
    <row r="348" spans="1:249" s="41" customFormat="1" ht="47.25">
      <c r="A348" s="39" t="s">
        <v>305</v>
      </c>
      <c r="B348" s="30">
        <f t="shared" si="67"/>
        <v>509</v>
      </c>
      <c r="C348" s="30">
        <f t="shared" si="67"/>
        <v>509</v>
      </c>
      <c r="D348" s="30">
        <f t="shared" si="67"/>
        <v>0</v>
      </c>
      <c r="E348" s="30">
        <v>0</v>
      </c>
      <c r="F348" s="30">
        <v>0</v>
      </c>
      <c r="G348" s="30">
        <f t="shared" si="68"/>
        <v>0</v>
      </c>
      <c r="H348" s="30">
        <v>0</v>
      </c>
      <c r="I348" s="30">
        <v>0</v>
      </c>
      <c r="J348" s="30">
        <f t="shared" si="69"/>
        <v>0</v>
      </c>
      <c r="K348" s="30"/>
      <c r="L348" s="30"/>
      <c r="M348" s="30">
        <f t="shared" si="70"/>
        <v>0</v>
      </c>
      <c r="N348" s="30">
        <v>509</v>
      </c>
      <c r="O348" s="30">
        <v>509</v>
      </c>
      <c r="P348" s="30">
        <f t="shared" si="71"/>
        <v>0</v>
      </c>
      <c r="Q348" s="30"/>
      <c r="R348" s="30"/>
      <c r="S348" s="30">
        <f t="shared" si="72"/>
        <v>0</v>
      </c>
      <c r="T348" s="30">
        <v>0</v>
      </c>
      <c r="U348" s="30">
        <v>0</v>
      </c>
      <c r="V348" s="30">
        <f t="shared" si="73"/>
        <v>0</v>
      </c>
      <c r="W348" s="30">
        <v>0</v>
      </c>
      <c r="X348" s="30">
        <v>0</v>
      </c>
      <c r="Y348" s="30">
        <f t="shared" si="74"/>
        <v>0</v>
      </c>
      <c r="Z348" s="30">
        <v>0</v>
      </c>
      <c r="AA348" s="30">
        <v>0</v>
      </c>
      <c r="AB348" s="30">
        <f t="shared" si="75"/>
        <v>0</v>
      </c>
      <c r="AC348" s="40"/>
      <c r="AD348" s="40"/>
      <c r="AE348" s="40"/>
      <c r="AF348" s="40"/>
      <c r="AG348" s="40"/>
      <c r="AH348" s="40"/>
      <c r="AI348" s="40"/>
      <c r="AJ348" s="40"/>
      <c r="AK348" s="40"/>
      <c r="AL348" s="40"/>
      <c r="AM348" s="40"/>
      <c r="AN348" s="40"/>
      <c r="AO348" s="40"/>
      <c r="AP348" s="40"/>
      <c r="AQ348" s="40"/>
      <c r="AR348" s="40"/>
      <c r="AS348" s="40"/>
      <c r="AT348" s="40"/>
      <c r="AU348" s="40"/>
      <c r="AV348" s="40"/>
      <c r="AW348" s="40"/>
      <c r="AX348" s="40"/>
      <c r="AY348" s="40"/>
      <c r="AZ348" s="40"/>
      <c r="BA348" s="40"/>
      <c r="BB348" s="40"/>
      <c r="BC348" s="40"/>
      <c r="BD348" s="40"/>
      <c r="BE348" s="40"/>
      <c r="BF348" s="40"/>
      <c r="BG348" s="40"/>
      <c r="BH348" s="40"/>
      <c r="BI348" s="40"/>
      <c r="BJ348" s="40"/>
      <c r="BK348" s="40"/>
      <c r="BL348" s="40"/>
      <c r="BM348" s="40"/>
      <c r="BN348" s="40"/>
      <c r="BO348" s="40"/>
      <c r="BP348" s="40"/>
      <c r="BQ348" s="40"/>
      <c r="BR348" s="40"/>
      <c r="BS348" s="40"/>
      <c r="BT348" s="40"/>
      <c r="BU348" s="40"/>
      <c r="BV348" s="40"/>
      <c r="BW348" s="40"/>
      <c r="BX348" s="40"/>
      <c r="BY348" s="40"/>
      <c r="BZ348" s="40"/>
      <c r="CA348" s="40"/>
      <c r="CB348" s="40"/>
      <c r="CC348" s="40"/>
      <c r="CD348" s="40"/>
      <c r="CE348" s="40"/>
      <c r="CF348" s="40"/>
      <c r="CG348" s="40"/>
      <c r="CH348" s="40"/>
      <c r="CI348" s="40"/>
      <c r="CJ348" s="40"/>
      <c r="CK348" s="40"/>
      <c r="CL348" s="40"/>
      <c r="CM348" s="40"/>
      <c r="CN348" s="40"/>
      <c r="CO348" s="40"/>
      <c r="CP348" s="40"/>
      <c r="CQ348" s="40"/>
      <c r="CR348" s="40"/>
      <c r="CS348" s="40"/>
      <c r="CT348" s="40"/>
      <c r="CU348" s="40"/>
      <c r="CV348" s="40"/>
      <c r="CW348" s="40"/>
      <c r="CX348" s="40"/>
      <c r="CY348" s="40"/>
      <c r="CZ348" s="40"/>
      <c r="DA348" s="40"/>
      <c r="DB348" s="40"/>
      <c r="DC348" s="40"/>
      <c r="DD348" s="40"/>
      <c r="DE348" s="40"/>
      <c r="DF348" s="40"/>
      <c r="DG348" s="40"/>
      <c r="DH348" s="40"/>
      <c r="DI348" s="40"/>
      <c r="DJ348" s="40"/>
      <c r="DK348" s="40"/>
      <c r="DL348" s="40"/>
      <c r="DM348" s="40"/>
      <c r="DN348" s="40"/>
      <c r="DO348" s="40"/>
      <c r="DP348" s="40"/>
      <c r="DQ348" s="40"/>
      <c r="DR348" s="40"/>
      <c r="DS348" s="40"/>
      <c r="DT348" s="40"/>
      <c r="DU348" s="40"/>
      <c r="DV348" s="40"/>
      <c r="DW348" s="40"/>
      <c r="DX348" s="40"/>
      <c r="DY348" s="40"/>
      <c r="DZ348" s="40"/>
      <c r="EA348" s="40"/>
      <c r="EB348" s="40"/>
      <c r="EC348" s="40"/>
      <c r="ED348" s="40"/>
      <c r="EE348" s="40"/>
      <c r="EF348" s="40"/>
      <c r="EG348" s="40"/>
      <c r="EH348" s="40"/>
      <c r="EI348" s="40"/>
      <c r="EJ348" s="40"/>
      <c r="EK348" s="40"/>
      <c r="EL348" s="40"/>
      <c r="EM348" s="40"/>
      <c r="EN348" s="40"/>
      <c r="EO348" s="40"/>
      <c r="EP348" s="40"/>
      <c r="EQ348" s="40"/>
      <c r="ER348" s="40"/>
      <c r="ES348" s="40"/>
      <c r="ET348" s="40"/>
      <c r="EU348" s="40"/>
      <c r="EV348" s="40"/>
      <c r="EW348" s="40"/>
      <c r="EX348" s="40"/>
      <c r="EY348" s="40"/>
      <c r="EZ348" s="40"/>
      <c r="FA348" s="40"/>
      <c r="FB348" s="40"/>
      <c r="FC348" s="40"/>
      <c r="FD348" s="40"/>
      <c r="FE348" s="40"/>
      <c r="FF348" s="40"/>
      <c r="FG348" s="40"/>
      <c r="FH348" s="40"/>
      <c r="FI348" s="40"/>
      <c r="FJ348" s="40"/>
      <c r="FK348" s="40"/>
      <c r="FL348" s="40"/>
      <c r="FM348" s="40"/>
      <c r="FN348" s="40"/>
      <c r="FO348" s="40"/>
      <c r="FP348" s="40"/>
      <c r="FQ348" s="40"/>
      <c r="FR348" s="40"/>
      <c r="FS348" s="40"/>
      <c r="FT348" s="40"/>
      <c r="FU348" s="40"/>
      <c r="FV348" s="40"/>
      <c r="FW348" s="40"/>
      <c r="FX348" s="40"/>
      <c r="FY348" s="40"/>
      <c r="FZ348" s="40"/>
      <c r="GA348" s="40"/>
      <c r="GB348" s="40"/>
      <c r="GC348" s="40"/>
      <c r="GD348" s="40"/>
      <c r="GE348" s="40"/>
      <c r="GF348" s="40"/>
      <c r="GG348" s="40"/>
      <c r="GH348" s="40"/>
      <c r="GI348" s="40"/>
      <c r="GJ348" s="40"/>
      <c r="GK348" s="40"/>
      <c r="GL348" s="40"/>
      <c r="GM348" s="40"/>
      <c r="GN348" s="40"/>
      <c r="GO348" s="40"/>
      <c r="GP348" s="40"/>
      <c r="GQ348" s="40"/>
      <c r="GR348" s="40"/>
      <c r="GS348" s="40"/>
      <c r="GT348" s="40"/>
      <c r="GU348" s="40"/>
      <c r="GV348" s="40"/>
      <c r="GW348" s="40"/>
      <c r="GX348" s="40"/>
      <c r="GY348" s="40"/>
      <c r="GZ348" s="40"/>
      <c r="HA348" s="40"/>
      <c r="HB348" s="40"/>
      <c r="HC348" s="40"/>
      <c r="HD348" s="40"/>
      <c r="HE348" s="40"/>
      <c r="HF348" s="40"/>
      <c r="HG348" s="40"/>
      <c r="HH348" s="40"/>
      <c r="HI348" s="40"/>
      <c r="HJ348" s="40"/>
      <c r="HK348" s="40"/>
      <c r="HL348" s="40"/>
      <c r="HM348" s="40"/>
      <c r="HN348" s="40"/>
      <c r="HO348" s="40"/>
      <c r="HP348" s="40"/>
      <c r="HQ348" s="40"/>
      <c r="HR348" s="40"/>
      <c r="HS348" s="40"/>
      <c r="HT348" s="40"/>
      <c r="HU348" s="40"/>
      <c r="HV348" s="40"/>
      <c r="HW348" s="40"/>
      <c r="HX348" s="40"/>
      <c r="HY348" s="40"/>
      <c r="HZ348" s="40"/>
      <c r="IA348" s="40"/>
      <c r="IB348" s="40"/>
      <c r="IC348" s="40"/>
      <c r="ID348" s="40"/>
      <c r="IE348" s="40"/>
      <c r="IF348" s="40"/>
      <c r="IG348" s="40"/>
      <c r="IH348" s="40"/>
      <c r="II348" s="40"/>
      <c r="IJ348" s="40"/>
      <c r="IK348" s="40"/>
      <c r="IL348" s="40"/>
      <c r="IM348" s="40"/>
      <c r="IN348" s="40"/>
      <c r="IO348" s="40"/>
    </row>
    <row r="349" spans="1:249" ht="47.25">
      <c r="A349" s="31" t="s">
        <v>306</v>
      </c>
      <c r="B349" s="30">
        <f t="shared" si="67"/>
        <v>1592</v>
      </c>
      <c r="C349" s="30">
        <f t="shared" si="67"/>
        <v>1592</v>
      </c>
      <c r="D349" s="30">
        <f t="shared" si="67"/>
        <v>0</v>
      </c>
      <c r="E349" s="30">
        <v>0</v>
      </c>
      <c r="F349" s="30">
        <v>0</v>
      </c>
      <c r="G349" s="30">
        <f t="shared" si="68"/>
        <v>0</v>
      </c>
      <c r="H349" s="30">
        <v>0</v>
      </c>
      <c r="I349" s="30">
        <v>0</v>
      </c>
      <c r="J349" s="30">
        <f t="shared" si="69"/>
        <v>0</v>
      </c>
      <c r="K349" s="30">
        <v>1592</v>
      </c>
      <c r="L349" s="30">
        <v>1592</v>
      </c>
      <c r="M349" s="30">
        <f t="shared" si="70"/>
        <v>0</v>
      </c>
      <c r="N349" s="30">
        <v>0</v>
      </c>
      <c r="O349" s="30">
        <v>0</v>
      </c>
      <c r="P349" s="30">
        <f t="shared" si="71"/>
        <v>0</v>
      </c>
      <c r="Q349" s="30">
        <v>0</v>
      </c>
      <c r="R349" s="30">
        <v>0</v>
      </c>
      <c r="S349" s="30">
        <f t="shared" si="72"/>
        <v>0</v>
      </c>
      <c r="T349" s="30">
        <v>0</v>
      </c>
      <c r="U349" s="30">
        <v>0</v>
      </c>
      <c r="V349" s="30">
        <f t="shared" si="73"/>
        <v>0</v>
      </c>
      <c r="W349" s="30">
        <v>0</v>
      </c>
      <c r="X349" s="30">
        <v>0</v>
      </c>
      <c r="Y349" s="30">
        <f t="shared" si="74"/>
        <v>0</v>
      </c>
      <c r="Z349" s="30">
        <v>0</v>
      </c>
      <c r="AA349" s="30">
        <v>0</v>
      </c>
      <c r="AB349" s="30">
        <f t="shared" si="75"/>
        <v>0</v>
      </c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7"/>
      <c r="BU349" s="7"/>
      <c r="BV349" s="7"/>
      <c r="BW349" s="7"/>
      <c r="BX349" s="7"/>
      <c r="BY349" s="7"/>
      <c r="BZ349" s="7"/>
      <c r="CA349" s="7"/>
      <c r="CB349" s="7"/>
      <c r="CC349" s="7"/>
      <c r="CD349" s="7"/>
      <c r="CE349" s="7"/>
      <c r="CF349" s="7"/>
      <c r="CG349" s="7"/>
      <c r="CH349" s="7"/>
      <c r="CI349" s="7"/>
      <c r="CJ349" s="7"/>
      <c r="CK349" s="7"/>
      <c r="CL349" s="7"/>
      <c r="CM349" s="7"/>
      <c r="CN349" s="7"/>
      <c r="CO349" s="7"/>
      <c r="CP349" s="7"/>
      <c r="CQ349" s="7"/>
      <c r="CR349" s="7"/>
      <c r="CS349" s="7"/>
      <c r="CT349" s="7"/>
      <c r="CU349" s="7"/>
      <c r="CV349" s="7"/>
      <c r="CW349" s="7"/>
      <c r="CX349" s="7"/>
      <c r="CY349" s="7"/>
      <c r="CZ349" s="7"/>
      <c r="DA349" s="7"/>
      <c r="DB349" s="7"/>
      <c r="DC349" s="7"/>
      <c r="DD349" s="7"/>
      <c r="DE349" s="7"/>
      <c r="DF349" s="7"/>
      <c r="DG349" s="7"/>
      <c r="DH349" s="7"/>
      <c r="DI349" s="7"/>
      <c r="DJ349" s="7"/>
      <c r="DK349" s="7"/>
      <c r="DL349" s="7"/>
      <c r="DM349" s="7"/>
      <c r="DN349" s="7"/>
      <c r="DO349" s="7"/>
      <c r="DP349" s="7"/>
      <c r="DQ349" s="7"/>
      <c r="DR349" s="7"/>
      <c r="DS349" s="7"/>
      <c r="DT349" s="7"/>
      <c r="DU349" s="7"/>
      <c r="DV349" s="7"/>
      <c r="DW349" s="7"/>
      <c r="DX349" s="7"/>
      <c r="DY349" s="7"/>
      <c r="DZ349" s="7"/>
      <c r="EA349" s="7"/>
      <c r="EB349" s="7"/>
      <c r="EC349" s="7"/>
      <c r="ED349" s="7"/>
      <c r="EE349" s="7"/>
      <c r="EF349" s="7"/>
      <c r="EG349" s="7"/>
      <c r="EH349" s="7"/>
      <c r="EI349" s="7"/>
      <c r="EJ349" s="7"/>
      <c r="EK349" s="7"/>
      <c r="EL349" s="7"/>
      <c r="EM349" s="7"/>
      <c r="EN349" s="7"/>
      <c r="EO349" s="7"/>
      <c r="EP349" s="7"/>
      <c r="EQ349" s="7"/>
      <c r="ER349" s="7"/>
      <c r="ES349" s="7"/>
      <c r="ET349" s="7"/>
      <c r="EU349" s="7"/>
      <c r="EV349" s="7"/>
      <c r="EW349" s="7"/>
      <c r="EX349" s="7"/>
      <c r="EY349" s="7"/>
      <c r="EZ349" s="7"/>
      <c r="FA349" s="7"/>
      <c r="FB349" s="7"/>
      <c r="FC349" s="7"/>
      <c r="FD349" s="7"/>
      <c r="FE349" s="7"/>
      <c r="FF349" s="7"/>
      <c r="FG349" s="7"/>
      <c r="FH349" s="7"/>
      <c r="FI349" s="7"/>
      <c r="FJ349" s="7"/>
      <c r="FK349" s="7"/>
      <c r="FL349" s="7"/>
      <c r="FM349" s="7"/>
      <c r="FN349" s="7"/>
      <c r="FO349" s="7"/>
      <c r="FP349" s="7"/>
      <c r="FQ349" s="7"/>
      <c r="FR349" s="7"/>
      <c r="FS349" s="7"/>
      <c r="FT349" s="7"/>
      <c r="FU349" s="7"/>
      <c r="FV349" s="7"/>
      <c r="FW349" s="7"/>
      <c r="FX349" s="7"/>
      <c r="FY349" s="7"/>
      <c r="FZ349" s="7"/>
      <c r="GA349" s="7"/>
      <c r="GB349" s="7"/>
      <c r="GC349" s="7"/>
      <c r="GD349" s="7"/>
      <c r="GE349" s="7"/>
      <c r="GF349" s="7"/>
      <c r="GG349" s="7"/>
      <c r="GH349" s="7"/>
      <c r="GI349" s="7"/>
      <c r="GJ349" s="7"/>
      <c r="GK349" s="7"/>
      <c r="GL349" s="7"/>
      <c r="GM349" s="7"/>
      <c r="GN349" s="7"/>
      <c r="GO349" s="7"/>
      <c r="GP349" s="7"/>
      <c r="GQ349" s="7"/>
      <c r="GR349" s="7"/>
      <c r="GS349" s="7"/>
      <c r="GT349" s="7"/>
      <c r="GU349" s="7"/>
      <c r="GV349" s="7"/>
      <c r="GW349" s="7"/>
      <c r="GX349" s="7"/>
      <c r="GY349" s="7"/>
      <c r="GZ349" s="7"/>
      <c r="HA349" s="7"/>
      <c r="HB349" s="7"/>
      <c r="HC349" s="7"/>
      <c r="HD349" s="7"/>
      <c r="HE349" s="7"/>
      <c r="HF349" s="7"/>
      <c r="HG349" s="7"/>
      <c r="HH349" s="7"/>
      <c r="HI349" s="7"/>
      <c r="HJ349" s="7"/>
      <c r="HK349" s="7"/>
      <c r="HL349" s="7"/>
      <c r="HM349" s="7"/>
      <c r="HN349" s="7"/>
      <c r="HO349" s="7"/>
      <c r="HP349" s="7"/>
      <c r="HQ349" s="7"/>
      <c r="HR349" s="7"/>
      <c r="HS349" s="7"/>
      <c r="HT349" s="7"/>
      <c r="HU349" s="7"/>
      <c r="HV349" s="7"/>
      <c r="HW349" s="7"/>
      <c r="HX349" s="7"/>
      <c r="HY349" s="7"/>
      <c r="HZ349" s="7"/>
      <c r="IA349" s="7"/>
      <c r="IB349" s="7"/>
      <c r="IC349" s="7"/>
      <c r="ID349" s="7"/>
      <c r="IE349" s="7"/>
      <c r="IF349" s="7"/>
      <c r="IG349" s="7"/>
      <c r="IH349" s="7"/>
      <c r="II349" s="7"/>
      <c r="IJ349" s="7"/>
      <c r="IK349" s="7"/>
      <c r="IL349" s="7"/>
      <c r="IM349" s="7"/>
      <c r="IN349" s="7"/>
      <c r="IO349" s="7"/>
    </row>
    <row r="350" spans="1:249" ht="31.5">
      <c r="A350" s="31" t="s">
        <v>307</v>
      </c>
      <c r="B350" s="30">
        <f t="shared" si="67"/>
        <v>14880</v>
      </c>
      <c r="C350" s="30">
        <f t="shared" si="67"/>
        <v>14880</v>
      </c>
      <c r="D350" s="30">
        <f t="shared" si="67"/>
        <v>0</v>
      </c>
      <c r="E350" s="30">
        <v>0</v>
      </c>
      <c r="F350" s="30">
        <v>0</v>
      </c>
      <c r="G350" s="30">
        <f t="shared" si="68"/>
        <v>0</v>
      </c>
      <c r="H350" s="30">
        <v>0</v>
      </c>
      <c r="I350" s="30">
        <v>0</v>
      </c>
      <c r="J350" s="30">
        <f t="shared" si="69"/>
        <v>0</v>
      </c>
      <c r="K350" s="30">
        <v>14880</v>
      </c>
      <c r="L350" s="30">
        <v>14880</v>
      </c>
      <c r="M350" s="30">
        <f t="shared" si="70"/>
        <v>0</v>
      </c>
      <c r="N350" s="30">
        <v>0</v>
      </c>
      <c r="O350" s="30">
        <v>0</v>
      </c>
      <c r="P350" s="30">
        <f t="shared" si="71"/>
        <v>0</v>
      </c>
      <c r="Q350" s="30">
        <v>0</v>
      </c>
      <c r="R350" s="30">
        <v>0</v>
      </c>
      <c r="S350" s="30">
        <f t="shared" si="72"/>
        <v>0</v>
      </c>
      <c r="T350" s="30">
        <v>0</v>
      </c>
      <c r="U350" s="30">
        <v>0</v>
      </c>
      <c r="V350" s="30">
        <f t="shared" si="73"/>
        <v>0</v>
      </c>
      <c r="W350" s="30">
        <v>0</v>
      </c>
      <c r="X350" s="30">
        <v>0</v>
      </c>
      <c r="Y350" s="30">
        <f t="shared" si="74"/>
        <v>0</v>
      </c>
      <c r="Z350" s="30">
        <v>0</v>
      </c>
      <c r="AA350" s="30">
        <v>0</v>
      </c>
      <c r="AB350" s="30">
        <f t="shared" si="75"/>
        <v>0</v>
      </c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  <c r="BT350" s="7"/>
      <c r="BU350" s="7"/>
      <c r="BV350" s="7"/>
      <c r="BW350" s="7"/>
      <c r="BX350" s="7"/>
      <c r="BY350" s="7"/>
      <c r="BZ350" s="7"/>
      <c r="CA350" s="7"/>
      <c r="CB350" s="7"/>
      <c r="CC350" s="7"/>
      <c r="CD350" s="7"/>
      <c r="CE350" s="7"/>
      <c r="CF350" s="7"/>
      <c r="CG350" s="7"/>
      <c r="CH350" s="7"/>
      <c r="CI350" s="7"/>
      <c r="CJ350" s="7"/>
      <c r="CK350" s="7"/>
      <c r="CL350" s="7"/>
      <c r="CM350" s="7"/>
      <c r="CN350" s="7"/>
      <c r="CO350" s="7"/>
      <c r="CP350" s="7"/>
      <c r="CQ350" s="7"/>
      <c r="CR350" s="7"/>
      <c r="CS350" s="7"/>
      <c r="CT350" s="7"/>
      <c r="CU350" s="7"/>
      <c r="CV350" s="7"/>
      <c r="CW350" s="7"/>
      <c r="CX350" s="7"/>
      <c r="CY350" s="7"/>
      <c r="CZ350" s="7"/>
      <c r="DA350" s="7"/>
      <c r="DB350" s="7"/>
      <c r="DC350" s="7"/>
      <c r="DD350" s="7"/>
      <c r="DE350" s="7"/>
      <c r="DF350" s="7"/>
      <c r="DG350" s="7"/>
      <c r="DH350" s="7"/>
      <c r="DI350" s="7"/>
      <c r="DJ350" s="7"/>
      <c r="DK350" s="7"/>
      <c r="DL350" s="7"/>
      <c r="DM350" s="7"/>
      <c r="DN350" s="7"/>
      <c r="DO350" s="7"/>
      <c r="DP350" s="7"/>
      <c r="DQ350" s="7"/>
      <c r="DR350" s="7"/>
      <c r="DS350" s="7"/>
      <c r="DT350" s="7"/>
      <c r="DU350" s="7"/>
      <c r="DV350" s="7"/>
      <c r="DW350" s="7"/>
      <c r="DX350" s="7"/>
      <c r="DY350" s="7"/>
      <c r="DZ350" s="7"/>
      <c r="EA350" s="7"/>
      <c r="EB350" s="7"/>
      <c r="EC350" s="7"/>
      <c r="ED350" s="7"/>
      <c r="EE350" s="7"/>
      <c r="EF350" s="7"/>
      <c r="EG350" s="7"/>
      <c r="EH350" s="7"/>
      <c r="EI350" s="7"/>
      <c r="EJ350" s="7"/>
      <c r="EK350" s="7"/>
      <c r="EL350" s="7"/>
      <c r="EM350" s="7"/>
      <c r="EN350" s="7"/>
      <c r="EO350" s="7"/>
      <c r="EP350" s="7"/>
      <c r="EQ350" s="7"/>
      <c r="ER350" s="7"/>
      <c r="ES350" s="7"/>
      <c r="ET350" s="7"/>
      <c r="EU350" s="7"/>
      <c r="EV350" s="7"/>
      <c r="EW350" s="7"/>
      <c r="EX350" s="7"/>
      <c r="EY350" s="7"/>
      <c r="EZ350" s="7"/>
      <c r="FA350" s="7"/>
      <c r="FB350" s="7"/>
      <c r="FC350" s="7"/>
      <c r="FD350" s="7"/>
      <c r="FE350" s="7"/>
      <c r="FF350" s="7"/>
      <c r="FG350" s="7"/>
      <c r="FH350" s="7"/>
      <c r="FI350" s="7"/>
      <c r="FJ350" s="7"/>
      <c r="FK350" s="7"/>
      <c r="FL350" s="7"/>
      <c r="FM350" s="7"/>
      <c r="FN350" s="7"/>
      <c r="FO350" s="7"/>
      <c r="FP350" s="7"/>
      <c r="FQ350" s="7"/>
      <c r="FR350" s="7"/>
      <c r="FS350" s="7"/>
      <c r="FT350" s="7"/>
      <c r="FU350" s="7"/>
      <c r="FV350" s="7"/>
      <c r="FW350" s="7"/>
      <c r="FX350" s="7"/>
      <c r="FY350" s="7"/>
      <c r="FZ350" s="7"/>
      <c r="GA350" s="7"/>
      <c r="GB350" s="7"/>
      <c r="GC350" s="7"/>
      <c r="GD350" s="7"/>
      <c r="GE350" s="7"/>
      <c r="GF350" s="7"/>
      <c r="GG350" s="7"/>
      <c r="GH350" s="7"/>
      <c r="GI350" s="7"/>
      <c r="GJ350" s="7"/>
      <c r="GK350" s="7"/>
      <c r="GL350" s="7"/>
      <c r="GM350" s="7"/>
      <c r="GN350" s="7"/>
      <c r="GO350" s="7"/>
      <c r="GP350" s="7"/>
      <c r="GQ350" s="7"/>
      <c r="GR350" s="7"/>
      <c r="GS350" s="7"/>
      <c r="GT350" s="7"/>
      <c r="GU350" s="7"/>
      <c r="GV350" s="7"/>
      <c r="GW350" s="7"/>
      <c r="GX350" s="7"/>
      <c r="GY350" s="7"/>
      <c r="GZ350" s="7"/>
      <c r="HA350" s="7"/>
      <c r="HB350" s="7"/>
      <c r="HC350" s="7"/>
      <c r="HD350" s="7"/>
      <c r="HE350" s="7"/>
      <c r="HF350" s="7"/>
      <c r="HG350" s="7"/>
      <c r="HH350" s="7"/>
      <c r="HI350" s="7"/>
      <c r="HJ350" s="7"/>
      <c r="HK350" s="7"/>
      <c r="HL350" s="7"/>
      <c r="HM350" s="7"/>
      <c r="HN350" s="7"/>
      <c r="HO350" s="7"/>
      <c r="HP350" s="7"/>
      <c r="HQ350" s="7"/>
      <c r="HR350" s="7"/>
      <c r="HS350" s="7"/>
      <c r="HT350" s="7"/>
      <c r="HU350" s="7"/>
      <c r="HV350" s="7"/>
      <c r="HW350" s="7"/>
      <c r="HX350" s="7"/>
      <c r="HY350" s="7"/>
      <c r="HZ350" s="7"/>
      <c r="IA350" s="7"/>
      <c r="IB350" s="7"/>
      <c r="IC350" s="7"/>
      <c r="ID350" s="7"/>
      <c r="IE350" s="7"/>
      <c r="IF350" s="7"/>
      <c r="IG350" s="7"/>
      <c r="IH350" s="7"/>
      <c r="II350" s="7"/>
      <c r="IJ350" s="7"/>
      <c r="IK350" s="7"/>
      <c r="IL350" s="7"/>
      <c r="IM350" s="7"/>
      <c r="IN350" s="7"/>
      <c r="IO350" s="7"/>
    </row>
    <row r="351" spans="1:249">
      <c r="A351" s="23" t="s">
        <v>99</v>
      </c>
      <c r="B351" s="24">
        <f t="shared" si="67"/>
        <v>1899</v>
      </c>
      <c r="C351" s="24">
        <f t="shared" si="67"/>
        <v>7199</v>
      </c>
      <c r="D351" s="24">
        <f t="shared" si="67"/>
        <v>5300</v>
      </c>
      <c r="E351" s="24">
        <f>SUM(E352)</f>
        <v>0</v>
      </c>
      <c r="F351" s="24">
        <f>SUM(F352)</f>
        <v>0</v>
      </c>
      <c r="G351" s="24">
        <f t="shared" si="68"/>
        <v>0</v>
      </c>
      <c r="H351" s="24">
        <f>SUM(H352)</f>
        <v>0</v>
      </c>
      <c r="I351" s="24">
        <f>SUM(I352)</f>
        <v>0</v>
      </c>
      <c r="J351" s="24">
        <f t="shared" si="69"/>
        <v>0</v>
      </c>
      <c r="K351" s="24">
        <f>SUM(K352)</f>
        <v>1899</v>
      </c>
      <c r="L351" s="24">
        <f>SUM(L352)</f>
        <v>7199</v>
      </c>
      <c r="M351" s="24">
        <f t="shared" si="70"/>
        <v>5300</v>
      </c>
      <c r="N351" s="24">
        <f>SUM(N352)</f>
        <v>0</v>
      </c>
      <c r="O351" s="24">
        <f>SUM(O352)</f>
        <v>0</v>
      </c>
      <c r="P351" s="24">
        <f t="shared" si="71"/>
        <v>0</v>
      </c>
      <c r="Q351" s="24">
        <f>SUM(Q352)</f>
        <v>0</v>
      </c>
      <c r="R351" s="24">
        <f>SUM(R352)</f>
        <v>0</v>
      </c>
      <c r="S351" s="24">
        <f t="shared" si="72"/>
        <v>0</v>
      </c>
      <c r="T351" s="24">
        <f>SUM(T352)</f>
        <v>0</v>
      </c>
      <c r="U351" s="24">
        <f>SUM(U352)</f>
        <v>0</v>
      </c>
      <c r="V351" s="24">
        <f t="shared" si="73"/>
        <v>0</v>
      </c>
      <c r="W351" s="24">
        <f>SUM(W352)</f>
        <v>0</v>
      </c>
      <c r="X351" s="24">
        <f>SUM(X352)</f>
        <v>0</v>
      </c>
      <c r="Y351" s="24">
        <f t="shared" si="74"/>
        <v>0</v>
      </c>
      <c r="Z351" s="24">
        <f>SUM(Z352)</f>
        <v>0</v>
      </c>
      <c r="AA351" s="24">
        <f>SUM(AA352)</f>
        <v>0</v>
      </c>
      <c r="AB351" s="24">
        <f t="shared" si="75"/>
        <v>0</v>
      </c>
      <c r="AC351" s="22"/>
      <c r="AD351" s="22"/>
      <c r="AE351" s="22"/>
      <c r="AF351" s="22"/>
      <c r="AG351" s="22"/>
      <c r="AH351" s="22"/>
      <c r="AI351" s="22"/>
      <c r="AJ351" s="22"/>
      <c r="AK351" s="22"/>
      <c r="AL351" s="22"/>
      <c r="AM351" s="22"/>
      <c r="AN351" s="22"/>
      <c r="AO351" s="22"/>
      <c r="AP351" s="22"/>
      <c r="AQ351" s="22"/>
      <c r="AR351" s="22"/>
      <c r="AS351" s="22"/>
      <c r="AT351" s="22"/>
      <c r="AU351" s="22"/>
      <c r="AV351" s="22"/>
      <c r="AW351" s="22"/>
      <c r="AX351" s="22"/>
      <c r="AY351" s="22"/>
      <c r="AZ351" s="22"/>
      <c r="BA351" s="22"/>
      <c r="BB351" s="22"/>
      <c r="BC351" s="22"/>
      <c r="BD351" s="22"/>
      <c r="BE351" s="22"/>
      <c r="BF351" s="22"/>
      <c r="BG351" s="22"/>
      <c r="BH351" s="22"/>
      <c r="BI351" s="22"/>
      <c r="BJ351" s="22"/>
      <c r="BK351" s="22"/>
      <c r="BL351" s="22"/>
      <c r="BM351" s="22"/>
      <c r="BN351" s="22"/>
      <c r="BO351" s="22"/>
      <c r="BP351" s="22"/>
      <c r="BQ351" s="22"/>
      <c r="BR351" s="22"/>
      <c r="BS351" s="22"/>
      <c r="BT351" s="22"/>
      <c r="BU351" s="22"/>
      <c r="BV351" s="22"/>
      <c r="BW351" s="22"/>
      <c r="BX351" s="22"/>
      <c r="BY351" s="22"/>
      <c r="BZ351" s="22"/>
      <c r="CA351" s="22"/>
      <c r="CB351" s="22"/>
      <c r="CC351" s="22"/>
      <c r="CD351" s="22"/>
      <c r="CE351" s="22"/>
      <c r="CF351" s="22"/>
      <c r="CG351" s="22"/>
      <c r="CH351" s="22"/>
      <c r="CI351" s="22"/>
      <c r="CJ351" s="22"/>
      <c r="CK351" s="22"/>
      <c r="CL351" s="22"/>
      <c r="CM351" s="22"/>
      <c r="CN351" s="22"/>
      <c r="CO351" s="22"/>
      <c r="CP351" s="22"/>
      <c r="CQ351" s="22"/>
      <c r="CR351" s="22"/>
      <c r="CS351" s="22"/>
      <c r="CT351" s="22"/>
      <c r="CU351" s="22"/>
      <c r="CV351" s="22"/>
      <c r="CW351" s="22"/>
      <c r="CX351" s="22"/>
      <c r="CY351" s="22"/>
      <c r="CZ351" s="22"/>
      <c r="DA351" s="22"/>
      <c r="DB351" s="22"/>
      <c r="DC351" s="22"/>
      <c r="DD351" s="22"/>
      <c r="DE351" s="22"/>
      <c r="DF351" s="22"/>
      <c r="DG351" s="22"/>
      <c r="DH351" s="22"/>
      <c r="DI351" s="22"/>
      <c r="DJ351" s="22"/>
      <c r="DK351" s="22"/>
      <c r="DL351" s="22"/>
      <c r="DM351" s="22"/>
      <c r="DN351" s="22"/>
      <c r="DO351" s="22"/>
      <c r="DP351" s="22"/>
      <c r="DQ351" s="22"/>
      <c r="DR351" s="22"/>
      <c r="DS351" s="22"/>
      <c r="DT351" s="22"/>
      <c r="DU351" s="22"/>
      <c r="DV351" s="22"/>
      <c r="DW351" s="22"/>
      <c r="DX351" s="22"/>
      <c r="DY351" s="22"/>
      <c r="DZ351" s="22"/>
      <c r="EA351" s="22"/>
      <c r="EB351" s="22"/>
      <c r="EC351" s="22"/>
      <c r="ED351" s="22"/>
      <c r="EE351" s="22"/>
      <c r="EF351" s="22"/>
      <c r="EG351" s="22"/>
      <c r="EH351" s="22"/>
      <c r="EI351" s="22"/>
      <c r="EJ351" s="22"/>
      <c r="EK351" s="22"/>
      <c r="EL351" s="22"/>
      <c r="EM351" s="22"/>
      <c r="EN351" s="22"/>
      <c r="EO351" s="22"/>
      <c r="EP351" s="22"/>
      <c r="EQ351" s="22"/>
      <c r="ER351" s="22"/>
      <c r="ES351" s="22"/>
      <c r="ET351" s="22"/>
      <c r="EU351" s="22"/>
      <c r="EV351" s="22"/>
      <c r="EW351" s="22"/>
      <c r="EX351" s="22"/>
      <c r="EY351" s="22"/>
      <c r="EZ351" s="22"/>
      <c r="FA351" s="22"/>
      <c r="FB351" s="22"/>
      <c r="FC351" s="22"/>
      <c r="FD351" s="22"/>
      <c r="FE351" s="22"/>
      <c r="FF351" s="22"/>
      <c r="FG351" s="22"/>
      <c r="FH351" s="22"/>
      <c r="FI351" s="22"/>
      <c r="FJ351" s="22"/>
      <c r="FK351" s="22"/>
      <c r="FL351" s="22"/>
      <c r="FM351" s="22"/>
      <c r="FN351" s="22"/>
      <c r="FO351" s="22"/>
      <c r="FP351" s="22"/>
      <c r="FQ351" s="22"/>
      <c r="FR351" s="22"/>
      <c r="FS351" s="22"/>
      <c r="FT351" s="22"/>
      <c r="FU351" s="22"/>
      <c r="FV351" s="22"/>
      <c r="FW351" s="22"/>
      <c r="FX351" s="22"/>
      <c r="FY351" s="22"/>
      <c r="FZ351" s="22"/>
      <c r="GA351" s="7"/>
      <c r="GB351" s="7"/>
      <c r="GC351" s="7"/>
      <c r="GD351" s="7"/>
      <c r="GE351" s="7"/>
      <c r="GF351" s="7"/>
      <c r="GG351" s="7"/>
      <c r="GH351" s="7"/>
      <c r="GI351" s="7"/>
      <c r="GJ351" s="7"/>
      <c r="GK351" s="7"/>
      <c r="GL351" s="7"/>
      <c r="GM351" s="7"/>
      <c r="GN351" s="7"/>
      <c r="GO351" s="7"/>
      <c r="GP351" s="7"/>
      <c r="GQ351" s="7"/>
      <c r="GR351" s="7"/>
      <c r="GS351" s="7"/>
      <c r="GT351" s="7"/>
      <c r="GU351" s="7"/>
      <c r="GV351" s="7"/>
      <c r="GW351" s="7"/>
      <c r="GX351" s="7"/>
      <c r="GY351" s="7"/>
      <c r="GZ351" s="7"/>
      <c r="HA351" s="7"/>
      <c r="HB351" s="7"/>
      <c r="HC351" s="7"/>
      <c r="HD351" s="7"/>
      <c r="HE351" s="7"/>
      <c r="HF351" s="7"/>
      <c r="HG351" s="7"/>
      <c r="HH351" s="7"/>
      <c r="HI351" s="7"/>
      <c r="HJ351" s="7"/>
      <c r="HK351" s="7"/>
      <c r="HL351" s="7"/>
      <c r="HM351" s="7"/>
      <c r="HN351" s="7"/>
      <c r="HO351" s="7"/>
      <c r="HP351" s="7"/>
      <c r="HQ351" s="7"/>
      <c r="HR351" s="7"/>
      <c r="HS351" s="7"/>
      <c r="HT351" s="7"/>
      <c r="HU351" s="7"/>
      <c r="HV351" s="7"/>
      <c r="HW351" s="7"/>
      <c r="HX351" s="7"/>
      <c r="HY351" s="7"/>
      <c r="HZ351" s="7"/>
      <c r="IA351" s="7"/>
      <c r="IB351" s="7"/>
      <c r="IC351" s="7"/>
      <c r="ID351" s="7"/>
      <c r="IE351" s="7"/>
      <c r="IF351" s="7"/>
      <c r="IG351" s="7"/>
      <c r="IH351" s="7"/>
      <c r="II351" s="7"/>
      <c r="IJ351" s="7"/>
      <c r="IK351" s="7"/>
      <c r="IL351" s="7"/>
      <c r="IM351" s="7"/>
      <c r="IN351" s="7"/>
      <c r="IO351" s="7"/>
    </row>
    <row r="352" spans="1:249" ht="31.5">
      <c r="A352" s="23" t="s">
        <v>297</v>
      </c>
      <c r="B352" s="24">
        <f t="shared" si="67"/>
        <v>1899</v>
      </c>
      <c r="C352" s="24">
        <f t="shared" si="67"/>
        <v>7199</v>
      </c>
      <c r="D352" s="24">
        <f t="shared" si="67"/>
        <v>5300</v>
      </c>
      <c r="E352" s="24">
        <f>SUM(E353:E354)</f>
        <v>0</v>
      </c>
      <c r="F352" s="24">
        <f>SUM(F353:F354)</f>
        <v>0</v>
      </c>
      <c r="G352" s="24">
        <f t="shared" si="68"/>
        <v>0</v>
      </c>
      <c r="H352" s="24">
        <f t="shared" ref="H352:I352" si="76">SUM(H353:H354)</f>
        <v>0</v>
      </c>
      <c r="I352" s="24">
        <f t="shared" si="76"/>
        <v>0</v>
      </c>
      <c r="J352" s="24">
        <f t="shared" si="69"/>
        <v>0</v>
      </c>
      <c r="K352" s="24">
        <f t="shared" ref="K352:L352" si="77">SUM(K353:K354)</f>
        <v>1899</v>
      </c>
      <c r="L352" s="24">
        <f t="shared" si="77"/>
        <v>7199</v>
      </c>
      <c r="M352" s="24">
        <f t="shared" si="70"/>
        <v>5300</v>
      </c>
      <c r="N352" s="24">
        <f t="shared" ref="N352:O352" si="78">SUM(N353:N354)</f>
        <v>0</v>
      </c>
      <c r="O352" s="24">
        <f t="shared" si="78"/>
        <v>0</v>
      </c>
      <c r="P352" s="24">
        <f t="shared" si="71"/>
        <v>0</v>
      </c>
      <c r="Q352" s="24">
        <f t="shared" ref="Q352:R352" si="79">SUM(Q353:Q354)</f>
        <v>0</v>
      </c>
      <c r="R352" s="24">
        <f t="shared" si="79"/>
        <v>0</v>
      </c>
      <c r="S352" s="24">
        <f t="shared" si="72"/>
        <v>0</v>
      </c>
      <c r="T352" s="24">
        <f t="shared" ref="T352:U352" si="80">SUM(T353:T354)</f>
        <v>0</v>
      </c>
      <c r="U352" s="24">
        <f t="shared" si="80"/>
        <v>0</v>
      </c>
      <c r="V352" s="24">
        <f t="shared" si="73"/>
        <v>0</v>
      </c>
      <c r="W352" s="24">
        <f t="shared" ref="W352:X352" si="81">SUM(W353:W354)</f>
        <v>0</v>
      </c>
      <c r="X352" s="24">
        <f t="shared" si="81"/>
        <v>0</v>
      </c>
      <c r="Y352" s="24">
        <f t="shared" si="74"/>
        <v>0</v>
      </c>
      <c r="Z352" s="24">
        <f t="shared" ref="Z352:AA352" si="82">SUM(Z353:Z354)</f>
        <v>0</v>
      </c>
      <c r="AA352" s="24">
        <f t="shared" si="82"/>
        <v>0</v>
      </c>
      <c r="AB352" s="24">
        <f t="shared" si="75"/>
        <v>0</v>
      </c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7"/>
      <c r="BZ352" s="7"/>
      <c r="CA352" s="7"/>
      <c r="CB352" s="7"/>
      <c r="CC352" s="7"/>
      <c r="CD352" s="7"/>
      <c r="CE352" s="7"/>
      <c r="CF352" s="7"/>
      <c r="CG352" s="7"/>
      <c r="CH352" s="7"/>
      <c r="CI352" s="7"/>
      <c r="CJ352" s="7"/>
      <c r="CK352" s="7"/>
      <c r="CL352" s="7"/>
      <c r="CM352" s="7"/>
      <c r="CN352" s="7"/>
      <c r="CO352" s="7"/>
      <c r="CP352" s="7"/>
      <c r="CQ352" s="7"/>
      <c r="CR352" s="7"/>
      <c r="CS352" s="7"/>
      <c r="CT352" s="7"/>
      <c r="CU352" s="7"/>
      <c r="CV352" s="7"/>
      <c r="CW352" s="7"/>
      <c r="CX352" s="7"/>
      <c r="CY352" s="7"/>
      <c r="CZ352" s="7"/>
      <c r="DA352" s="7"/>
      <c r="DB352" s="7"/>
      <c r="DC352" s="7"/>
      <c r="DD352" s="7"/>
      <c r="DE352" s="7"/>
      <c r="DF352" s="7"/>
      <c r="DG352" s="7"/>
      <c r="DH352" s="7"/>
      <c r="DI352" s="7"/>
      <c r="DJ352" s="7"/>
      <c r="DK352" s="7"/>
      <c r="DL352" s="7"/>
      <c r="DM352" s="7"/>
      <c r="DN352" s="7"/>
      <c r="DO352" s="7"/>
      <c r="DP352" s="7"/>
      <c r="DQ352" s="7"/>
      <c r="DR352" s="7"/>
      <c r="DS352" s="7"/>
      <c r="DT352" s="7"/>
      <c r="DU352" s="7"/>
      <c r="DV352" s="7"/>
      <c r="DW352" s="7"/>
      <c r="DX352" s="7"/>
      <c r="DY352" s="7"/>
      <c r="DZ352" s="7"/>
      <c r="EA352" s="7"/>
      <c r="EB352" s="7"/>
      <c r="EC352" s="7"/>
      <c r="ED352" s="7"/>
      <c r="EE352" s="7"/>
      <c r="EF352" s="7"/>
      <c r="EG352" s="7"/>
      <c r="EH352" s="7"/>
      <c r="EI352" s="7"/>
      <c r="EJ352" s="7"/>
      <c r="EK352" s="7"/>
      <c r="EL352" s="7"/>
      <c r="EM352" s="7"/>
      <c r="EN352" s="7"/>
      <c r="EO352" s="7"/>
      <c r="EP352" s="7"/>
      <c r="EQ352" s="7"/>
      <c r="ER352" s="7"/>
      <c r="ES352" s="7"/>
      <c r="ET352" s="7"/>
      <c r="EU352" s="7"/>
      <c r="EV352" s="7"/>
      <c r="EW352" s="7"/>
      <c r="EX352" s="7"/>
      <c r="EY352" s="7"/>
      <c r="EZ352" s="7"/>
      <c r="FA352" s="7"/>
      <c r="FB352" s="7"/>
      <c r="FC352" s="7"/>
      <c r="FD352" s="7"/>
      <c r="FE352" s="7"/>
      <c r="FF352" s="7"/>
      <c r="FG352" s="7"/>
      <c r="FH352" s="7"/>
      <c r="FI352" s="7"/>
      <c r="FJ352" s="7"/>
      <c r="FK352" s="7"/>
      <c r="FL352" s="7"/>
      <c r="FM352" s="7"/>
      <c r="FN352" s="7"/>
      <c r="FO352" s="7"/>
      <c r="FP352" s="7"/>
      <c r="FQ352" s="7"/>
      <c r="FR352" s="7"/>
      <c r="FS352" s="7"/>
      <c r="FT352" s="7"/>
      <c r="FU352" s="7"/>
      <c r="FV352" s="7"/>
      <c r="FW352" s="7"/>
      <c r="FX352" s="7"/>
      <c r="FY352" s="7"/>
      <c r="FZ352" s="7"/>
      <c r="GA352" s="7"/>
      <c r="GB352" s="7"/>
      <c r="GC352" s="7"/>
      <c r="GD352" s="7"/>
      <c r="GE352" s="7"/>
      <c r="GF352" s="7"/>
      <c r="GG352" s="7"/>
      <c r="GH352" s="7"/>
      <c r="GI352" s="7"/>
      <c r="GJ352" s="7"/>
      <c r="GK352" s="7"/>
      <c r="GL352" s="7"/>
      <c r="GM352" s="7"/>
      <c r="GN352" s="7"/>
      <c r="GO352" s="7"/>
      <c r="GP352" s="7"/>
      <c r="GQ352" s="7"/>
      <c r="GR352" s="7"/>
      <c r="GS352" s="7"/>
      <c r="GT352" s="7"/>
      <c r="GU352" s="7"/>
      <c r="GV352" s="7"/>
      <c r="GW352" s="7"/>
      <c r="GX352" s="7"/>
      <c r="GY352" s="7"/>
      <c r="GZ352" s="7"/>
      <c r="HA352" s="7"/>
      <c r="HB352" s="7"/>
      <c r="HC352" s="7"/>
      <c r="HD352" s="7"/>
      <c r="HE352" s="7"/>
      <c r="HF352" s="7"/>
      <c r="HG352" s="7"/>
      <c r="HH352" s="7"/>
      <c r="HI352" s="7"/>
      <c r="HJ352" s="7"/>
      <c r="HK352" s="7"/>
      <c r="HL352" s="7"/>
      <c r="HM352" s="7"/>
      <c r="HN352" s="7"/>
      <c r="HO352" s="7"/>
      <c r="HP352" s="7"/>
      <c r="HQ352" s="7"/>
      <c r="HR352" s="7"/>
      <c r="HS352" s="7"/>
      <c r="HT352" s="7"/>
      <c r="HU352" s="7"/>
      <c r="HV352" s="7"/>
      <c r="HW352" s="7"/>
      <c r="HX352" s="7"/>
      <c r="HY352" s="7"/>
      <c r="HZ352" s="7"/>
      <c r="IA352" s="7"/>
      <c r="IB352" s="7"/>
      <c r="IC352" s="7"/>
      <c r="ID352" s="7"/>
      <c r="IE352" s="7"/>
      <c r="IF352" s="7"/>
      <c r="IG352" s="7"/>
      <c r="IH352" s="7"/>
      <c r="II352" s="7"/>
      <c r="IJ352" s="7"/>
      <c r="IK352" s="7"/>
      <c r="IL352" s="7"/>
      <c r="IM352" s="7"/>
      <c r="IN352" s="7"/>
      <c r="IO352" s="7"/>
    </row>
    <row r="353" spans="1:249" ht="31.5">
      <c r="A353" s="26" t="s">
        <v>308</v>
      </c>
      <c r="B353" s="30">
        <f t="shared" si="67"/>
        <v>0</v>
      </c>
      <c r="C353" s="30">
        <f t="shared" si="67"/>
        <v>5300</v>
      </c>
      <c r="D353" s="30">
        <f t="shared" si="67"/>
        <v>5300</v>
      </c>
      <c r="E353" s="30">
        <v>0</v>
      </c>
      <c r="F353" s="30">
        <v>0</v>
      </c>
      <c r="G353" s="30">
        <f t="shared" si="68"/>
        <v>0</v>
      </c>
      <c r="H353" s="30">
        <v>0</v>
      </c>
      <c r="I353" s="30">
        <v>0</v>
      </c>
      <c r="J353" s="30">
        <f t="shared" si="69"/>
        <v>0</v>
      </c>
      <c r="K353" s="30"/>
      <c r="L353" s="30">
        <v>5300</v>
      </c>
      <c r="M353" s="30">
        <f t="shared" si="70"/>
        <v>5300</v>
      </c>
      <c r="N353" s="30">
        <v>0</v>
      </c>
      <c r="O353" s="30">
        <v>0</v>
      </c>
      <c r="P353" s="30">
        <f t="shared" si="71"/>
        <v>0</v>
      </c>
      <c r="Q353" s="30">
        <v>0</v>
      </c>
      <c r="R353" s="30">
        <v>0</v>
      </c>
      <c r="S353" s="30">
        <f t="shared" si="72"/>
        <v>0</v>
      </c>
      <c r="T353" s="30">
        <v>0</v>
      </c>
      <c r="U353" s="30">
        <v>0</v>
      </c>
      <c r="V353" s="30">
        <f t="shared" si="73"/>
        <v>0</v>
      </c>
      <c r="W353" s="30">
        <v>0</v>
      </c>
      <c r="X353" s="30">
        <v>0</v>
      </c>
      <c r="Y353" s="30">
        <f t="shared" si="74"/>
        <v>0</v>
      </c>
      <c r="Z353" s="30">
        <v>0</v>
      </c>
      <c r="AA353" s="30">
        <v>0</v>
      </c>
      <c r="AB353" s="30">
        <f t="shared" si="75"/>
        <v>0</v>
      </c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  <c r="BY353" s="7"/>
      <c r="BZ353" s="7"/>
      <c r="CA353" s="7"/>
      <c r="CB353" s="7"/>
      <c r="CC353" s="7"/>
      <c r="CD353" s="7"/>
      <c r="CE353" s="7"/>
      <c r="CF353" s="7"/>
      <c r="CG353" s="7"/>
      <c r="CH353" s="7"/>
      <c r="CI353" s="7"/>
      <c r="CJ353" s="7"/>
      <c r="CK353" s="7"/>
      <c r="CL353" s="7"/>
      <c r="CM353" s="7"/>
      <c r="CN353" s="7"/>
      <c r="CO353" s="7"/>
      <c r="CP353" s="7"/>
      <c r="CQ353" s="7"/>
      <c r="CR353" s="7"/>
      <c r="CS353" s="7"/>
      <c r="CT353" s="7"/>
      <c r="CU353" s="7"/>
      <c r="CV353" s="7"/>
      <c r="CW353" s="7"/>
      <c r="CX353" s="7"/>
      <c r="CY353" s="7"/>
      <c r="CZ353" s="7"/>
      <c r="DA353" s="7"/>
      <c r="DB353" s="7"/>
      <c r="DC353" s="7"/>
      <c r="DD353" s="7"/>
      <c r="DE353" s="7"/>
      <c r="DF353" s="7"/>
      <c r="DG353" s="7"/>
      <c r="DH353" s="7"/>
      <c r="DI353" s="7"/>
      <c r="DJ353" s="7"/>
      <c r="DK353" s="7"/>
      <c r="DL353" s="7"/>
      <c r="DM353" s="7"/>
      <c r="DN353" s="7"/>
      <c r="DO353" s="7"/>
      <c r="DP353" s="7"/>
      <c r="DQ353" s="7"/>
      <c r="DR353" s="7"/>
      <c r="DS353" s="7"/>
      <c r="DT353" s="7"/>
      <c r="DU353" s="7"/>
      <c r="DV353" s="7"/>
      <c r="DW353" s="7"/>
      <c r="DX353" s="7"/>
      <c r="DY353" s="7"/>
      <c r="DZ353" s="7"/>
      <c r="EA353" s="7"/>
      <c r="EB353" s="7"/>
      <c r="EC353" s="7"/>
      <c r="ED353" s="7"/>
      <c r="EE353" s="7"/>
      <c r="EF353" s="7"/>
      <c r="EG353" s="7"/>
      <c r="EH353" s="7"/>
      <c r="EI353" s="7"/>
      <c r="EJ353" s="7"/>
      <c r="EK353" s="7"/>
      <c r="EL353" s="7"/>
      <c r="EM353" s="7"/>
      <c r="EN353" s="7"/>
      <c r="EO353" s="7"/>
      <c r="EP353" s="7"/>
      <c r="EQ353" s="7"/>
      <c r="ER353" s="7"/>
      <c r="ES353" s="7"/>
      <c r="ET353" s="7"/>
      <c r="EU353" s="7"/>
      <c r="EV353" s="7"/>
      <c r="EW353" s="7"/>
      <c r="EX353" s="7"/>
      <c r="EY353" s="7"/>
      <c r="EZ353" s="7"/>
      <c r="FA353" s="7"/>
      <c r="FB353" s="7"/>
      <c r="FC353" s="7"/>
      <c r="FD353" s="7"/>
      <c r="FE353" s="7"/>
      <c r="FF353" s="7"/>
      <c r="FG353" s="7"/>
      <c r="FH353" s="7"/>
      <c r="FI353" s="7"/>
      <c r="FJ353" s="7"/>
      <c r="FK353" s="7"/>
      <c r="FL353" s="7"/>
      <c r="FM353" s="7"/>
      <c r="FN353" s="7"/>
      <c r="FO353" s="7"/>
      <c r="FP353" s="7"/>
      <c r="FQ353" s="7"/>
      <c r="FR353" s="7"/>
      <c r="FS353" s="7"/>
      <c r="FT353" s="7"/>
      <c r="FU353" s="7"/>
      <c r="FV353" s="7"/>
      <c r="FW353" s="7"/>
      <c r="FX353" s="7"/>
      <c r="FY353" s="7"/>
      <c r="FZ353" s="7"/>
      <c r="GA353" s="7"/>
      <c r="GB353" s="7"/>
      <c r="GC353" s="7"/>
      <c r="GD353" s="7"/>
      <c r="GE353" s="7"/>
      <c r="GF353" s="7"/>
      <c r="GG353" s="7"/>
      <c r="GH353" s="7"/>
      <c r="GI353" s="7"/>
      <c r="GJ353" s="7"/>
      <c r="GK353" s="7"/>
      <c r="GL353" s="7"/>
      <c r="GM353" s="7"/>
      <c r="GN353" s="7"/>
      <c r="GO353" s="7"/>
      <c r="GP353" s="7"/>
      <c r="GQ353" s="7"/>
      <c r="GR353" s="7"/>
      <c r="GS353" s="7"/>
      <c r="GT353" s="7"/>
      <c r="GU353" s="7"/>
      <c r="GV353" s="7"/>
      <c r="GW353" s="7"/>
      <c r="GX353" s="7"/>
      <c r="GY353" s="7"/>
      <c r="GZ353" s="7"/>
      <c r="HA353" s="7"/>
      <c r="HB353" s="7"/>
      <c r="HC353" s="7"/>
      <c r="HD353" s="7"/>
      <c r="HE353" s="7"/>
      <c r="HF353" s="7"/>
      <c r="HG353" s="7"/>
      <c r="HH353" s="7"/>
      <c r="HI353" s="7"/>
      <c r="HJ353" s="7"/>
      <c r="HK353" s="7"/>
      <c r="HL353" s="7"/>
      <c r="HM353" s="7"/>
      <c r="HN353" s="7"/>
      <c r="HO353" s="7"/>
      <c r="HP353" s="7"/>
      <c r="HQ353" s="7"/>
      <c r="HR353" s="7"/>
      <c r="HS353" s="7"/>
      <c r="HT353" s="7"/>
      <c r="HU353" s="7"/>
      <c r="HV353" s="7"/>
      <c r="HW353" s="7"/>
      <c r="HX353" s="7"/>
      <c r="HY353" s="7"/>
      <c r="HZ353" s="7"/>
      <c r="IA353" s="7"/>
      <c r="IB353" s="7"/>
      <c r="IC353" s="7"/>
      <c r="ID353" s="7"/>
      <c r="IE353" s="7"/>
      <c r="IF353" s="7"/>
      <c r="IG353" s="7"/>
      <c r="IH353" s="7"/>
      <c r="II353" s="7"/>
      <c r="IJ353" s="7"/>
      <c r="IK353" s="7"/>
      <c r="IL353" s="7"/>
      <c r="IM353" s="7"/>
      <c r="IN353" s="7"/>
      <c r="IO353" s="7"/>
    </row>
    <row r="354" spans="1:249" ht="31.5">
      <c r="A354" s="38" t="s">
        <v>309</v>
      </c>
      <c r="B354" s="30">
        <f t="shared" si="67"/>
        <v>1899</v>
      </c>
      <c r="C354" s="30">
        <f t="shared" si="67"/>
        <v>1899</v>
      </c>
      <c r="D354" s="30">
        <f t="shared" si="67"/>
        <v>0</v>
      </c>
      <c r="E354" s="30">
        <v>0</v>
      </c>
      <c r="F354" s="30">
        <v>0</v>
      </c>
      <c r="G354" s="30">
        <f t="shared" si="68"/>
        <v>0</v>
      </c>
      <c r="H354" s="30">
        <v>0</v>
      </c>
      <c r="I354" s="30">
        <v>0</v>
      </c>
      <c r="J354" s="30">
        <f t="shared" si="69"/>
        <v>0</v>
      </c>
      <c r="K354" s="30">
        <v>1899</v>
      </c>
      <c r="L354" s="30">
        <v>1899</v>
      </c>
      <c r="M354" s="30">
        <f t="shared" si="70"/>
        <v>0</v>
      </c>
      <c r="N354" s="30">
        <v>0</v>
      </c>
      <c r="O354" s="30">
        <v>0</v>
      </c>
      <c r="P354" s="30">
        <f t="shared" si="71"/>
        <v>0</v>
      </c>
      <c r="Q354" s="30">
        <v>0</v>
      </c>
      <c r="R354" s="30">
        <v>0</v>
      </c>
      <c r="S354" s="30">
        <f t="shared" si="72"/>
        <v>0</v>
      </c>
      <c r="T354" s="30">
        <v>0</v>
      </c>
      <c r="U354" s="30">
        <v>0</v>
      </c>
      <c r="V354" s="30">
        <f t="shared" si="73"/>
        <v>0</v>
      </c>
      <c r="W354" s="30">
        <v>0</v>
      </c>
      <c r="X354" s="30">
        <v>0</v>
      </c>
      <c r="Y354" s="30">
        <f t="shared" si="74"/>
        <v>0</v>
      </c>
      <c r="Z354" s="30">
        <v>0</v>
      </c>
      <c r="AA354" s="30">
        <v>0</v>
      </c>
      <c r="AB354" s="30">
        <f t="shared" si="75"/>
        <v>0</v>
      </c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  <c r="BV354" s="7"/>
      <c r="BW354" s="7"/>
      <c r="BX354" s="7"/>
      <c r="BY354" s="7"/>
      <c r="BZ354" s="7"/>
      <c r="CA354" s="7"/>
      <c r="CB354" s="7"/>
      <c r="CC354" s="7"/>
      <c r="CD354" s="7"/>
      <c r="CE354" s="7"/>
      <c r="CF354" s="7"/>
      <c r="CG354" s="7"/>
      <c r="CH354" s="7"/>
      <c r="CI354" s="7"/>
      <c r="CJ354" s="7"/>
      <c r="CK354" s="7"/>
      <c r="CL354" s="7"/>
      <c r="CM354" s="7"/>
      <c r="CN354" s="7"/>
      <c r="CO354" s="7"/>
      <c r="CP354" s="7"/>
      <c r="CQ354" s="7"/>
      <c r="CR354" s="7"/>
      <c r="CS354" s="7"/>
      <c r="CT354" s="7"/>
      <c r="CU354" s="7"/>
      <c r="CV354" s="7"/>
      <c r="CW354" s="7"/>
      <c r="CX354" s="7"/>
      <c r="CY354" s="7"/>
      <c r="CZ354" s="7"/>
      <c r="DA354" s="7"/>
      <c r="DB354" s="7"/>
      <c r="DC354" s="7"/>
      <c r="DD354" s="7"/>
      <c r="DE354" s="7"/>
      <c r="DF354" s="7"/>
      <c r="DG354" s="7"/>
      <c r="DH354" s="7"/>
      <c r="DI354" s="7"/>
      <c r="DJ354" s="7"/>
      <c r="DK354" s="7"/>
      <c r="DL354" s="7"/>
      <c r="DM354" s="7"/>
      <c r="DN354" s="7"/>
      <c r="DO354" s="7"/>
      <c r="DP354" s="7"/>
      <c r="DQ354" s="7"/>
      <c r="DR354" s="7"/>
      <c r="DS354" s="7"/>
      <c r="DT354" s="7"/>
      <c r="DU354" s="7"/>
      <c r="DV354" s="7"/>
      <c r="DW354" s="7"/>
      <c r="DX354" s="7"/>
      <c r="DY354" s="7"/>
      <c r="DZ354" s="7"/>
      <c r="EA354" s="7"/>
      <c r="EB354" s="7"/>
      <c r="EC354" s="7"/>
      <c r="ED354" s="7"/>
      <c r="EE354" s="7"/>
      <c r="EF354" s="7"/>
      <c r="EG354" s="7"/>
      <c r="EH354" s="7"/>
      <c r="EI354" s="7"/>
      <c r="EJ354" s="7"/>
      <c r="EK354" s="7"/>
      <c r="EL354" s="7"/>
      <c r="EM354" s="7"/>
      <c r="EN354" s="7"/>
      <c r="EO354" s="7"/>
      <c r="EP354" s="7"/>
      <c r="EQ354" s="7"/>
      <c r="ER354" s="7"/>
      <c r="ES354" s="7"/>
      <c r="ET354" s="7"/>
      <c r="EU354" s="7"/>
      <c r="EV354" s="7"/>
      <c r="EW354" s="7"/>
      <c r="EX354" s="7"/>
      <c r="EY354" s="7"/>
      <c r="EZ354" s="7"/>
      <c r="FA354" s="7"/>
      <c r="FB354" s="7"/>
      <c r="FC354" s="7"/>
      <c r="FD354" s="7"/>
      <c r="FE354" s="7"/>
      <c r="FF354" s="7"/>
      <c r="FG354" s="7"/>
      <c r="FH354" s="7"/>
      <c r="FI354" s="7"/>
      <c r="FJ354" s="7"/>
      <c r="FK354" s="7"/>
      <c r="FL354" s="7"/>
      <c r="FM354" s="7"/>
      <c r="FN354" s="7"/>
      <c r="FO354" s="7"/>
      <c r="FP354" s="7"/>
      <c r="FQ354" s="7"/>
      <c r="FR354" s="7"/>
      <c r="FS354" s="7"/>
      <c r="FT354" s="7"/>
      <c r="FU354" s="7"/>
      <c r="FV354" s="7"/>
      <c r="FW354" s="7"/>
      <c r="FX354" s="7"/>
      <c r="FY354" s="7"/>
      <c r="FZ354" s="7"/>
      <c r="GA354" s="7"/>
      <c r="GB354" s="7"/>
      <c r="GC354" s="7"/>
      <c r="GD354" s="7"/>
      <c r="GE354" s="7"/>
      <c r="GF354" s="7"/>
      <c r="GG354" s="7"/>
      <c r="GH354" s="7"/>
      <c r="GI354" s="7"/>
      <c r="GJ354" s="7"/>
      <c r="GK354" s="7"/>
      <c r="GL354" s="7"/>
      <c r="GM354" s="7"/>
      <c r="GN354" s="7"/>
      <c r="GO354" s="7"/>
      <c r="GP354" s="7"/>
      <c r="GQ354" s="7"/>
      <c r="GR354" s="7"/>
      <c r="GS354" s="7"/>
      <c r="GT354" s="7"/>
      <c r="GU354" s="7"/>
      <c r="GV354" s="7"/>
      <c r="GW354" s="7"/>
      <c r="GX354" s="7"/>
      <c r="GY354" s="7"/>
      <c r="GZ354" s="7"/>
      <c r="HA354" s="7"/>
      <c r="HB354" s="7"/>
      <c r="HC354" s="7"/>
      <c r="HD354" s="7"/>
      <c r="HE354" s="7"/>
      <c r="HF354" s="7"/>
      <c r="HG354" s="7"/>
      <c r="HH354" s="7"/>
      <c r="HI354" s="7"/>
      <c r="HJ354" s="7"/>
      <c r="HK354" s="7"/>
      <c r="HL354" s="7"/>
      <c r="HM354" s="7"/>
      <c r="HN354" s="7"/>
      <c r="HO354" s="7"/>
      <c r="HP354" s="7"/>
      <c r="HQ354" s="7"/>
      <c r="HR354" s="7"/>
      <c r="HS354" s="7"/>
      <c r="HT354" s="7"/>
      <c r="HU354" s="7"/>
      <c r="HV354" s="7"/>
      <c r="HW354" s="7"/>
      <c r="HX354" s="7"/>
      <c r="HY354" s="7"/>
      <c r="HZ354" s="7"/>
      <c r="IA354" s="7"/>
      <c r="IB354" s="7"/>
      <c r="IC354" s="7"/>
      <c r="ID354" s="7"/>
      <c r="IE354" s="7"/>
      <c r="IF354" s="7"/>
      <c r="IG354" s="7"/>
      <c r="IH354" s="7"/>
      <c r="II354" s="7"/>
      <c r="IJ354" s="7"/>
      <c r="IK354" s="7"/>
      <c r="IL354" s="7"/>
      <c r="IM354" s="7"/>
      <c r="IN354" s="7"/>
      <c r="IO354" s="7"/>
    </row>
    <row r="355" spans="1:249">
      <c r="A355" s="42" t="s">
        <v>310</v>
      </c>
      <c r="B355" s="24">
        <f t="shared" si="67"/>
        <v>172500</v>
      </c>
      <c r="C355" s="24">
        <f t="shared" si="67"/>
        <v>172500</v>
      </c>
      <c r="D355" s="24">
        <f t="shared" si="67"/>
        <v>0</v>
      </c>
      <c r="E355" s="24">
        <f>SUM(E356)</f>
        <v>0</v>
      </c>
      <c r="F355" s="24">
        <f>SUM(F356)</f>
        <v>0</v>
      </c>
      <c r="G355" s="24">
        <f t="shared" si="68"/>
        <v>0</v>
      </c>
      <c r="H355" s="24">
        <f>SUM(H356)</f>
        <v>0</v>
      </c>
      <c r="I355" s="24">
        <f>SUM(I356)</f>
        <v>0</v>
      </c>
      <c r="J355" s="24">
        <f t="shared" si="69"/>
        <v>0</v>
      </c>
      <c r="K355" s="24">
        <f>SUM(K356)</f>
        <v>172500</v>
      </c>
      <c r="L355" s="24">
        <f>SUM(L356)</f>
        <v>172500</v>
      </c>
      <c r="M355" s="24">
        <f t="shared" si="70"/>
        <v>0</v>
      </c>
      <c r="N355" s="24">
        <f>SUM(N356)</f>
        <v>0</v>
      </c>
      <c r="O355" s="24">
        <f>SUM(O356)</f>
        <v>0</v>
      </c>
      <c r="P355" s="24">
        <f t="shared" si="71"/>
        <v>0</v>
      </c>
      <c r="Q355" s="24">
        <f>SUM(Q356)</f>
        <v>0</v>
      </c>
      <c r="R355" s="24">
        <f>SUM(R356)</f>
        <v>0</v>
      </c>
      <c r="S355" s="24">
        <f t="shared" si="72"/>
        <v>0</v>
      </c>
      <c r="T355" s="24">
        <f>SUM(T356)</f>
        <v>0</v>
      </c>
      <c r="U355" s="24">
        <f>SUM(U356)</f>
        <v>0</v>
      </c>
      <c r="V355" s="24">
        <f t="shared" si="73"/>
        <v>0</v>
      </c>
      <c r="W355" s="24">
        <f>SUM(W356)</f>
        <v>0</v>
      </c>
      <c r="X355" s="24">
        <f>SUM(X356)</f>
        <v>0</v>
      </c>
      <c r="Y355" s="24">
        <f t="shared" si="74"/>
        <v>0</v>
      </c>
      <c r="Z355" s="24">
        <f>SUM(Z356)</f>
        <v>0</v>
      </c>
      <c r="AA355" s="24">
        <f>SUM(AA356)</f>
        <v>0</v>
      </c>
      <c r="AB355" s="24">
        <f t="shared" si="75"/>
        <v>0</v>
      </c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  <c r="BU355" s="7"/>
      <c r="BV355" s="7"/>
      <c r="BW355" s="7"/>
      <c r="BX355" s="7"/>
      <c r="BY355" s="7"/>
      <c r="BZ355" s="7"/>
      <c r="CA355" s="7"/>
      <c r="CB355" s="7"/>
      <c r="CC355" s="7"/>
      <c r="CD355" s="7"/>
      <c r="CE355" s="7"/>
      <c r="CF355" s="7"/>
      <c r="CG355" s="7"/>
      <c r="CH355" s="7"/>
      <c r="CI355" s="7"/>
      <c r="CJ355" s="7"/>
      <c r="CK355" s="7"/>
      <c r="CL355" s="7"/>
      <c r="CM355" s="7"/>
      <c r="CN355" s="7"/>
      <c r="CO355" s="7"/>
      <c r="CP355" s="7"/>
      <c r="CQ355" s="7"/>
      <c r="CR355" s="7"/>
      <c r="CS355" s="7"/>
      <c r="CT355" s="7"/>
      <c r="CU355" s="7"/>
      <c r="CV355" s="7"/>
      <c r="CW355" s="7"/>
      <c r="CX355" s="7"/>
      <c r="CY355" s="7"/>
      <c r="CZ355" s="7"/>
      <c r="DA355" s="7"/>
      <c r="DB355" s="7"/>
      <c r="DC355" s="7"/>
      <c r="DD355" s="7"/>
      <c r="DE355" s="7"/>
      <c r="DF355" s="7"/>
      <c r="DG355" s="7"/>
      <c r="DH355" s="7"/>
      <c r="DI355" s="7"/>
      <c r="DJ355" s="7"/>
      <c r="DK355" s="7"/>
      <c r="DL355" s="7"/>
      <c r="DM355" s="7"/>
      <c r="DN355" s="7"/>
      <c r="DO355" s="7"/>
      <c r="DP355" s="7"/>
      <c r="DQ355" s="7"/>
      <c r="DR355" s="7"/>
      <c r="DS355" s="7"/>
      <c r="DT355" s="7"/>
      <c r="DU355" s="7"/>
      <c r="DV355" s="7"/>
      <c r="DW355" s="7"/>
      <c r="DX355" s="7"/>
      <c r="DY355" s="7"/>
      <c r="DZ355" s="7"/>
      <c r="EA355" s="7"/>
      <c r="EB355" s="7"/>
      <c r="EC355" s="7"/>
      <c r="ED355" s="7"/>
      <c r="EE355" s="7"/>
      <c r="EF355" s="7"/>
      <c r="EG355" s="7"/>
      <c r="EH355" s="7"/>
      <c r="EI355" s="7"/>
      <c r="EJ355" s="7"/>
      <c r="EK355" s="7"/>
      <c r="EL355" s="7"/>
      <c r="EM355" s="7"/>
      <c r="EN355" s="7"/>
      <c r="EO355" s="7"/>
      <c r="EP355" s="7"/>
      <c r="EQ355" s="7"/>
      <c r="ER355" s="7"/>
      <c r="ES355" s="7"/>
      <c r="ET355" s="7"/>
      <c r="EU355" s="7"/>
      <c r="EV355" s="7"/>
      <c r="EW355" s="7"/>
      <c r="EX355" s="7"/>
      <c r="EY355" s="7"/>
      <c r="EZ355" s="7"/>
      <c r="FA355" s="7"/>
      <c r="FB355" s="7"/>
      <c r="FC355" s="7"/>
      <c r="FD355" s="7"/>
      <c r="FE355" s="7"/>
      <c r="FF355" s="7"/>
      <c r="FG355" s="7"/>
      <c r="FH355" s="7"/>
      <c r="FI355" s="7"/>
      <c r="FJ355" s="7"/>
      <c r="FK355" s="7"/>
      <c r="FL355" s="7"/>
      <c r="FM355" s="7"/>
      <c r="FN355" s="7"/>
      <c r="FO355" s="7"/>
      <c r="FP355" s="7"/>
      <c r="FQ355" s="7"/>
      <c r="FR355" s="7"/>
      <c r="FS355" s="7"/>
      <c r="FT355" s="7"/>
      <c r="FU355" s="7"/>
      <c r="FV355" s="7"/>
      <c r="FW355" s="7"/>
      <c r="FX355" s="7"/>
      <c r="FY355" s="7"/>
      <c r="FZ355" s="7"/>
      <c r="GA355" s="7"/>
      <c r="GB355" s="7"/>
      <c r="GC355" s="7"/>
      <c r="GD355" s="7"/>
      <c r="GE355" s="7"/>
      <c r="GF355" s="7"/>
      <c r="GG355" s="7"/>
      <c r="GH355" s="7"/>
      <c r="GI355" s="7"/>
      <c r="GJ355" s="7"/>
      <c r="GK355" s="7"/>
      <c r="GL355" s="7"/>
      <c r="GM355" s="7"/>
      <c r="GN355" s="7"/>
      <c r="GO355" s="7"/>
      <c r="GP355" s="7"/>
      <c r="GQ355" s="7"/>
      <c r="GR355" s="7"/>
      <c r="GS355" s="7"/>
      <c r="GT355" s="7"/>
      <c r="GU355" s="7"/>
      <c r="GV355" s="7"/>
      <c r="GW355" s="7"/>
      <c r="GX355" s="7"/>
      <c r="GY355" s="7"/>
      <c r="GZ355" s="7"/>
      <c r="HA355" s="7"/>
      <c r="HB355" s="7"/>
      <c r="HC355" s="7"/>
      <c r="HD355" s="7"/>
      <c r="HE355" s="7"/>
      <c r="HF355" s="7"/>
      <c r="HG355" s="7"/>
      <c r="HH355" s="7"/>
      <c r="HI355" s="7"/>
      <c r="HJ355" s="7"/>
      <c r="HK355" s="7"/>
      <c r="HL355" s="7"/>
      <c r="HM355" s="7"/>
      <c r="HN355" s="7"/>
      <c r="HO355" s="7"/>
      <c r="HP355" s="7"/>
      <c r="HQ355" s="7"/>
      <c r="HR355" s="7"/>
      <c r="HS355" s="7"/>
      <c r="HT355" s="7"/>
      <c r="HU355" s="7"/>
      <c r="HV355" s="7"/>
      <c r="HW355" s="7"/>
      <c r="HX355" s="7"/>
      <c r="HY355" s="7"/>
      <c r="HZ355" s="7"/>
      <c r="IA355" s="7"/>
      <c r="IB355" s="7"/>
      <c r="IC355" s="7"/>
      <c r="ID355" s="7"/>
      <c r="IE355" s="7"/>
      <c r="IF355" s="7"/>
      <c r="IG355" s="7"/>
      <c r="IH355" s="7"/>
      <c r="II355" s="7"/>
      <c r="IJ355" s="7"/>
      <c r="IK355" s="7"/>
      <c r="IL355" s="7"/>
      <c r="IM355" s="7"/>
      <c r="IN355" s="7"/>
      <c r="IO355" s="7"/>
    </row>
    <row r="356" spans="1:249" ht="31.5">
      <c r="A356" s="23" t="s">
        <v>67</v>
      </c>
      <c r="B356" s="24">
        <f t="shared" si="67"/>
        <v>172500</v>
      </c>
      <c r="C356" s="24">
        <f t="shared" si="67"/>
        <v>172500</v>
      </c>
      <c r="D356" s="24">
        <f t="shared" si="67"/>
        <v>0</v>
      </c>
      <c r="E356" s="24">
        <f>SUM(E357:E359)</f>
        <v>0</v>
      </c>
      <c r="F356" s="24">
        <f>SUM(F357:F359)</f>
        <v>0</v>
      </c>
      <c r="G356" s="24">
        <f t="shared" si="68"/>
        <v>0</v>
      </c>
      <c r="H356" s="24">
        <f>SUM(H357:H359)</f>
        <v>0</v>
      </c>
      <c r="I356" s="24">
        <f>SUM(I357:I359)</f>
        <v>0</v>
      </c>
      <c r="J356" s="24">
        <f t="shared" si="69"/>
        <v>0</v>
      </c>
      <c r="K356" s="24">
        <f>SUM(K357:K359)</f>
        <v>172500</v>
      </c>
      <c r="L356" s="24">
        <f>SUM(L357:L359)</f>
        <v>172500</v>
      </c>
      <c r="M356" s="24">
        <f t="shared" si="70"/>
        <v>0</v>
      </c>
      <c r="N356" s="24">
        <f>SUM(N357:N359)</f>
        <v>0</v>
      </c>
      <c r="O356" s="24">
        <f>SUM(O357:O359)</f>
        <v>0</v>
      </c>
      <c r="P356" s="24">
        <f t="shared" si="71"/>
        <v>0</v>
      </c>
      <c r="Q356" s="24">
        <f>SUM(Q357:Q359)</f>
        <v>0</v>
      </c>
      <c r="R356" s="24">
        <f>SUM(R357:R359)</f>
        <v>0</v>
      </c>
      <c r="S356" s="24">
        <f t="shared" si="72"/>
        <v>0</v>
      </c>
      <c r="T356" s="24">
        <f>SUM(T357:T359)</f>
        <v>0</v>
      </c>
      <c r="U356" s="24">
        <f>SUM(U357:U359)</f>
        <v>0</v>
      </c>
      <c r="V356" s="24">
        <f t="shared" si="73"/>
        <v>0</v>
      </c>
      <c r="W356" s="24">
        <f>SUM(W357:W359)</f>
        <v>0</v>
      </c>
      <c r="X356" s="24">
        <f>SUM(X357:X359)</f>
        <v>0</v>
      </c>
      <c r="Y356" s="24">
        <f t="shared" si="74"/>
        <v>0</v>
      </c>
      <c r="Z356" s="24">
        <f>SUM(Z357:Z359)</f>
        <v>0</v>
      </c>
      <c r="AA356" s="24">
        <f>SUM(AA357:AA359)</f>
        <v>0</v>
      </c>
      <c r="AB356" s="24">
        <f t="shared" si="75"/>
        <v>0</v>
      </c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7"/>
      <c r="BU356" s="7"/>
      <c r="BV356" s="7"/>
      <c r="BW356" s="7"/>
      <c r="BX356" s="7"/>
      <c r="BY356" s="7"/>
      <c r="BZ356" s="7"/>
      <c r="CA356" s="7"/>
      <c r="CB356" s="7"/>
      <c r="CC356" s="7"/>
      <c r="CD356" s="7"/>
      <c r="CE356" s="7"/>
      <c r="CF356" s="7"/>
      <c r="CG356" s="7"/>
      <c r="CH356" s="7"/>
      <c r="CI356" s="7"/>
      <c r="CJ356" s="7"/>
      <c r="CK356" s="7"/>
      <c r="CL356" s="7"/>
      <c r="CM356" s="7"/>
      <c r="CN356" s="7"/>
      <c r="CO356" s="7"/>
      <c r="CP356" s="7"/>
      <c r="CQ356" s="7"/>
      <c r="CR356" s="7"/>
      <c r="CS356" s="7"/>
      <c r="CT356" s="7"/>
      <c r="CU356" s="7"/>
      <c r="CV356" s="7"/>
      <c r="CW356" s="7"/>
      <c r="CX356" s="7"/>
      <c r="CY356" s="7"/>
      <c r="CZ356" s="7"/>
      <c r="DA356" s="7"/>
      <c r="DB356" s="7"/>
      <c r="DC356" s="7"/>
      <c r="DD356" s="7"/>
      <c r="DE356" s="7"/>
      <c r="DF356" s="7"/>
      <c r="DG356" s="7"/>
      <c r="DH356" s="7"/>
      <c r="DI356" s="7"/>
      <c r="DJ356" s="7"/>
      <c r="DK356" s="7"/>
      <c r="DL356" s="7"/>
      <c r="DM356" s="7"/>
      <c r="DN356" s="7"/>
      <c r="DO356" s="7"/>
      <c r="DP356" s="7"/>
      <c r="DQ356" s="7"/>
      <c r="DR356" s="7"/>
      <c r="DS356" s="7"/>
      <c r="DT356" s="7"/>
      <c r="DU356" s="7"/>
      <c r="DV356" s="7"/>
      <c r="DW356" s="7"/>
      <c r="DX356" s="7"/>
      <c r="DY356" s="7"/>
      <c r="DZ356" s="7"/>
      <c r="EA356" s="7"/>
      <c r="EB356" s="7"/>
      <c r="EC356" s="7"/>
      <c r="ED356" s="7"/>
      <c r="EE356" s="7"/>
      <c r="EF356" s="7"/>
      <c r="EG356" s="7"/>
      <c r="EH356" s="7"/>
      <c r="EI356" s="7"/>
      <c r="EJ356" s="7"/>
      <c r="EK356" s="7"/>
      <c r="EL356" s="7"/>
      <c r="EM356" s="7"/>
      <c r="EN356" s="7"/>
      <c r="EO356" s="7"/>
      <c r="EP356" s="7"/>
      <c r="EQ356" s="7"/>
      <c r="ER356" s="7"/>
      <c r="ES356" s="7"/>
      <c r="ET356" s="7"/>
      <c r="EU356" s="7"/>
      <c r="EV356" s="7"/>
      <c r="EW356" s="7"/>
      <c r="EX356" s="7"/>
      <c r="EY356" s="7"/>
      <c r="EZ356" s="7"/>
      <c r="FA356" s="7"/>
      <c r="FB356" s="7"/>
      <c r="FC356" s="7"/>
      <c r="FD356" s="7"/>
      <c r="FE356" s="7"/>
      <c r="FF356" s="7"/>
      <c r="FG356" s="7"/>
      <c r="FH356" s="7"/>
      <c r="FI356" s="7"/>
      <c r="FJ356" s="7"/>
      <c r="FK356" s="7"/>
      <c r="FL356" s="7"/>
      <c r="FM356" s="7"/>
      <c r="FN356" s="7"/>
      <c r="FO356" s="7"/>
      <c r="FP356" s="7"/>
      <c r="FQ356" s="7"/>
      <c r="FR356" s="7"/>
      <c r="FS356" s="7"/>
      <c r="FT356" s="7"/>
      <c r="FU356" s="7"/>
      <c r="FV356" s="7"/>
      <c r="FW356" s="7"/>
      <c r="FX356" s="7"/>
      <c r="FY356" s="7"/>
      <c r="FZ356" s="7"/>
      <c r="GA356" s="7"/>
      <c r="GB356" s="7"/>
      <c r="GC356" s="7"/>
      <c r="GD356" s="7"/>
      <c r="GE356" s="7"/>
      <c r="GF356" s="7"/>
      <c r="GG356" s="7"/>
      <c r="GH356" s="7"/>
      <c r="GI356" s="7"/>
      <c r="GJ356" s="7"/>
      <c r="GK356" s="7"/>
      <c r="GL356" s="7"/>
      <c r="GM356" s="7"/>
      <c r="GN356" s="7"/>
      <c r="GO356" s="7"/>
      <c r="GP356" s="7"/>
      <c r="GQ356" s="7"/>
      <c r="GR356" s="7"/>
      <c r="GS356" s="7"/>
      <c r="GT356" s="7"/>
      <c r="GU356" s="7"/>
      <c r="GV356" s="7"/>
      <c r="GW356" s="7"/>
      <c r="GX356" s="7"/>
      <c r="GY356" s="7"/>
      <c r="GZ356" s="7"/>
      <c r="HA356" s="7"/>
      <c r="HB356" s="7"/>
      <c r="HC356" s="7"/>
      <c r="HD356" s="7"/>
      <c r="HE356" s="7"/>
      <c r="HF356" s="7"/>
      <c r="HG356" s="7"/>
      <c r="HH356" s="7"/>
      <c r="HI356" s="7"/>
      <c r="HJ356" s="7"/>
      <c r="HK356" s="7"/>
      <c r="HL356" s="7"/>
      <c r="HM356" s="7"/>
      <c r="HN356" s="7"/>
      <c r="HO356" s="7"/>
      <c r="HP356" s="7"/>
      <c r="HQ356" s="7"/>
      <c r="HR356" s="7"/>
      <c r="HS356" s="7"/>
      <c r="HT356" s="7"/>
      <c r="HU356" s="7"/>
      <c r="HV356" s="7"/>
      <c r="HW356" s="7"/>
      <c r="HX356" s="7"/>
      <c r="HY356" s="7"/>
      <c r="HZ356" s="7"/>
      <c r="IA356" s="7"/>
      <c r="IB356" s="7"/>
      <c r="IC356" s="7"/>
      <c r="ID356" s="7"/>
      <c r="IE356" s="7"/>
      <c r="IF356" s="7"/>
      <c r="IG356" s="7"/>
      <c r="IH356" s="7"/>
      <c r="II356" s="7"/>
      <c r="IJ356" s="7"/>
      <c r="IK356" s="7"/>
      <c r="IL356" s="7"/>
      <c r="IM356" s="7"/>
      <c r="IN356" s="7"/>
      <c r="IO356" s="7"/>
    </row>
    <row r="357" spans="1:249" ht="47.25">
      <c r="A357" s="29" t="s">
        <v>311</v>
      </c>
      <c r="B357" s="30">
        <f t="shared" si="67"/>
        <v>60000</v>
      </c>
      <c r="C357" s="30">
        <f t="shared" si="67"/>
        <v>60000</v>
      </c>
      <c r="D357" s="30">
        <f t="shared" si="67"/>
        <v>0</v>
      </c>
      <c r="E357" s="30">
        <v>0</v>
      </c>
      <c r="F357" s="30">
        <v>0</v>
      </c>
      <c r="G357" s="30">
        <f t="shared" si="68"/>
        <v>0</v>
      </c>
      <c r="H357" s="30">
        <v>0</v>
      </c>
      <c r="I357" s="30">
        <v>0</v>
      </c>
      <c r="J357" s="30">
        <f t="shared" si="69"/>
        <v>0</v>
      </c>
      <c r="K357" s="30">
        <v>60000</v>
      </c>
      <c r="L357" s="30">
        <v>60000</v>
      </c>
      <c r="M357" s="30">
        <f t="shared" si="70"/>
        <v>0</v>
      </c>
      <c r="N357" s="30">
        <v>0</v>
      </c>
      <c r="O357" s="30">
        <v>0</v>
      </c>
      <c r="P357" s="30">
        <f t="shared" si="71"/>
        <v>0</v>
      </c>
      <c r="Q357" s="30">
        <v>0</v>
      </c>
      <c r="R357" s="30">
        <v>0</v>
      </c>
      <c r="S357" s="30">
        <f t="shared" si="72"/>
        <v>0</v>
      </c>
      <c r="T357" s="30">
        <v>0</v>
      </c>
      <c r="U357" s="30">
        <v>0</v>
      </c>
      <c r="V357" s="30">
        <f t="shared" si="73"/>
        <v>0</v>
      </c>
      <c r="W357" s="30">
        <v>0</v>
      </c>
      <c r="X357" s="30">
        <v>0</v>
      </c>
      <c r="Y357" s="30">
        <f t="shared" si="74"/>
        <v>0</v>
      </c>
      <c r="Z357" s="30">
        <v>0</v>
      </c>
      <c r="AA357" s="30">
        <v>0</v>
      </c>
      <c r="AB357" s="30">
        <f t="shared" si="75"/>
        <v>0</v>
      </c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  <c r="BU357" s="7"/>
      <c r="BV357" s="7"/>
      <c r="BW357" s="7"/>
      <c r="BX357" s="7"/>
      <c r="BY357" s="7"/>
      <c r="BZ357" s="7"/>
      <c r="CA357" s="7"/>
      <c r="CB357" s="7"/>
      <c r="CC357" s="7"/>
      <c r="CD357" s="7"/>
      <c r="CE357" s="7"/>
      <c r="CF357" s="7"/>
      <c r="CG357" s="7"/>
      <c r="CH357" s="7"/>
      <c r="CI357" s="7"/>
      <c r="CJ357" s="7"/>
      <c r="CK357" s="7"/>
      <c r="CL357" s="7"/>
      <c r="CM357" s="7"/>
      <c r="CN357" s="7"/>
      <c r="CO357" s="7"/>
      <c r="CP357" s="7"/>
      <c r="CQ357" s="7"/>
      <c r="CR357" s="7"/>
      <c r="CS357" s="7"/>
      <c r="CT357" s="7"/>
      <c r="CU357" s="7"/>
      <c r="CV357" s="7"/>
      <c r="CW357" s="7"/>
      <c r="CX357" s="7"/>
      <c r="CY357" s="7"/>
      <c r="CZ357" s="7"/>
      <c r="DA357" s="7"/>
      <c r="DB357" s="7"/>
      <c r="DC357" s="7"/>
      <c r="DD357" s="7"/>
      <c r="DE357" s="7"/>
      <c r="DF357" s="7"/>
      <c r="DG357" s="7"/>
      <c r="DH357" s="7"/>
      <c r="DI357" s="7"/>
      <c r="DJ357" s="7"/>
      <c r="DK357" s="7"/>
      <c r="DL357" s="7"/>
      <c r="DM357" s="7"/>
      <c r="DN357" s="7"/>
      <c r="DO357" s="7"/>
      <c r="DP357" s="7"/>
      <c r="DQ357" s="7"/>
      <c r="DR357" s="7"/>
      <c r="DS357" s="7"/>
      <c r="DT357" s="7"/>
      <c r="DU357" s="7"/>
      <c r="DV357" s="7"/>
      <c r="DW357" s="7"/>
      <c r="DX357" s="7"/>
      <c r="DY357" s="7"/>
      <c r="DZ357" s="7"/>
      <c r="EA357" s="7"/>
      <c r="EB357" s="7"/>
      <c r="EC357" s="7"/>
      <c r="ED357" s="7"/>
      <c r="EE357" s="7"/>
      <c r="EF357" s="7"/>
      <c r="EG357" s="7"/>
      <c r="EH357" s="7"/>
      <c r="EI357" s="7"/>
      <c r="EJ357" s="7"/>
      <c r="EK357" s="7"/>
      <c r="EL357" s="7"/>
      <c r="EM357" s="7"/>
      <c r="EN357" s="7"/>
      <c r="EO357" s="7"/>
      <c r="EP357" s="7"/>
      <c r="EQ357" s="7"/>
      <c r="ER357" s="7"/>
      <c r="ES357" s="7"/>
      <c r="ET357" s="7"/>
      <c r="EU357" s="7"/>
      <c r="EV357" s="7"/>
      <c r="EW357" s="7"/>
      <c r="EX357" s="7"/>
      <c r="EY357" s="7"/>
      <c r="EZ357" s="7"/>
      <c r="FA357" s="7"/>
      <c r="FB357" s="7"/>
      <c r="FC357" s="7"/>
      <c r="FD357" s="7"/>
      <c r="FE357" s="7"/>
      <c r="FF357" s="7"/>
      <c r="FG357" s="22"/>
      <c r="FH357" s="22"/>
      <c r="FI357" s="22"/>
      <c r="FJ357" s="22"/>
      <c r="FK357" s="22"/>
      <c r="FL357" s="22"/>
      <c r="FM357" s="22"/>
      <c r="FN357" s="22"/>
      <c r="FO357" s="22"/>
      <c r="FP357" s="22"/>
      <c r="FQ357" s="22"/>
      <c r="FR357" s="22"/>
      <c r="FS357" s="22"/>
      <c r="FT357" s="22"/>
      <c r="FU357" s="22"/>
      <c r="FV357" s="22"/>
      <c r="FW357" s="22"/>
      <c r="FX357" s="22"/>
      <c r="FY357" s="22"/>
      <c r="FZ357" s="22"/>
      <c r="GA357" s="7"/>
      <c r="GB357" s="7"/>
      <c r="GC357" s="7"/>
      <c r="GD357" s="7"/>
      <c r="GE357" s="7"/>
      <c r="GF357" s="7"/>
      <c r="GG357" s="7"/>
      <c r="GH357" s="7"/>
      <c r="GI357" s="7"/>
      <c r="GJ357" s="7"/>
      <c r="GK357" s="7"/>
      <c r="GL357" s="7"/>
      <c r="GM357" s="7"/>
      <c r="GN357" s="7"/>
      <c r="GO357" s="7"/>
      <c r="GP357" s="7"/>
      <c r="GQ357" s="7"/>
      <c r="GR357" s="7"/>
      <c r="GS357" s="7"/>
      <c r="GT357" s="7"/>
      <c r="GU357" s="7"/>
      <c r="GV357" s="7"/>
      <c r="GW357" s="7"/>
      <c r="GX357" s="7"/>
      <c r="GY357" s="7"/>
      <c r="GZ357" s="7"/>
      <c r="HA357" s="7"/>
      <c r="HB357" s="7"/>
      <c r="HC357" s="7"/>
      <c r="HD357" s="7"/>
      <c r="HE357" s="7"/>
      <c r="HF357" s="7"/>
      <c r="HG357" s="7"/>
      <c r="HH357" s="7"/>
      <c r="HI357" s="7"/>
      <c r="HJ357" s="7"/>
      <c r="HK357" s="7"/>
      <c r="HL357" s="7"/>
      <c r="HM357" s="7"/>
      <c r="HN357" s="7"/>
      <c r="HO357" s="7"/>
      <c r="HP357" s="7"/>
      <c r="HQ357" s="7"/>
      <c r="HR357" s="7"/>
      <c r="HS357" s="7"/>
      <c r="HT357" s="7"/>
      <c r="HU357" s="7"/>
      <c r="HV357" s="7"/>
      <c r="HW357" s="7"/>
      <c r="HX357" s="7"/>
      <c r="HY357" s="7"/>
      <c r="HZ357" s="7"/>
      <c r="IA357" s="7"/>
      <c r="IB357" s="7"/>
      <c r="IC357" s="7"/>
      <c r="ID357" s="7"/>
      <c r="IE357" s="7"/>
      <c r="IF357" s="7"/>
      <c r="IG357" s="7"/>
      <c r="IH357" s="7"/>
      <c r="II357" s="7"/>
      <c r="IJ357" s="7"/>
      <c r="IK357" s="7"/>
      <c r="IL357" s="7"/>
      <c r="IM357" s="7"/>
      <c r="IN357" s="7"/>
      <c r="IO357" s="7"/>
    </row>
    <row r="358" spans="1:249" ht="47.25">
      <c r="A358" s="29" t="s">
        <v>312</v>
      </c>
      <c r="B358" s="30">
        <f t="shared" si="67"/>
        <v>52500</v>
      </c>
      <c r="C358" s="30">
        <f t="shared" si="67"/>
        <v>52500</v>
      </c>
      <c r="D358" s="30">
        <f t="shared" si="67"/>
        <v>0</v>
      </c>
      <c r="E358" s="30">
        <v>0</v>
      </c>
      <c r="F358" s="30">
        <v>0</v>
      </c>
      <c r="G358" s="30">
        <f t="shared" si="68"/>
        <v>0</v>
      </c>
      <c r="H358" s="30">
        <v>0</v>
      </c>
      <c r="I358" s="30">
        <v>0</v>
      </c>
      <c r="J358" s="30">
        <f t="shared" si="69"/>
        <v>0</v>
      </c>
      <c r="K358" s="30">
        <v>52500</v>
      </c>
      <c r="L358" s="30">
        <v>52500</v>
      </c>
      <c r="M358" s="30">
        <f t="shared" si="70"/>
        <v>0</v>
      </c>
      <c r="N358" s="30">
        <v>0</v>
      </c>
      <c r="O358" s="30">
        <v>0</v>
      </c>
      <c r="P358" s="30">
        <f t="shared" si="71"/>
        <v>0</v>
      </c>
      <c r="Q358" s="30">
        <v>0</v>
      </c>
      <c r="R358" s="30">
        <v>0</v>
      </c>
      <c r="S358" s="30">
        <f t="shared" si="72"/>
        <v>0</v>
      </c>
      <c r="T358" s="30">
        <v>0</v>
      </c>
      <c r="U358" s="30">
        <v>0</v>
      </c>
      <c r="V358" s="30">
        <f t="shared" si="73"/>
        <v>0</v>
      </c>
      <c r="W358" s="30">
        <v>0</v>
      </c>
      <c r="X358" s="30">
        <v>0</v>
      </c>
      <c r="Y358" s="30">
        <f t="shared" si="74"/>
        <v>0</v>
      </c>
      <c r="Z358" s="30">
        <v>0</v>
      </c>
      <c r="AA358" s="30">
        <v>0</v>
      </c>
      <c r="AB358" s="30">
        <f t="shared" si="75"/>
        <v>0</v>
      </c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7"/>
      <c r="BW358" s="7"/>
      <c r="BX358" s="7"/>
      <c r="BY358" s="7"/>
      <c r="BZ358" s="7"/>
      <c r="CA358" s="7"/>
      <c r="CB358" s="7"/>
      <c r="CC358" s="7"/>
      <c r="CD358" s="7"/>
      <c r="CE358" s="7"/>
      <c r="CF358" s="7"/>
      <c r="CG358" s="7"/>
      <c r="CH358" s="7"/>
      <c r="CI358" s="7"/>
      <c r="CJ358" s="7"/>
      <c r="CK358" s="7"/>
      <c r="CL358" s="7"/>
      <c r="CM358" s="7"/>
      <c r="CN358" s="7"/>
      <c r="CO358" s="7"/>
      <c r="CP358" s="7"/>
      <c r="CQ358" s="7"/>
      <c r="CR358" s="7"/>
      <c r="CS358" s="7"/>
      <c r="CT358" s="7"/>
      <c r="CU358" s="7"/>
      <c r="CV358" s="7"/>
      <c r="CW358" s="7"/>
      <c r="CX358" s="7"/>
      <c r="CY358" s="7"/>
      <c r="CZ358" s="7"/>
      <c r="DA358" s="7"/>
      <c r="DB358" s="7"/>
      <c r="DC358" s="7"/>
      <c r="DD358" s="7"/>
      <c r="DE358" s="7"/>
      <c r="DF358" s="7"/>
      <c r="DG358" s="7"/>
      <c r="DH358" s="7"/>
      <c r="DI358" s="7"/>
      <c r="DJ358" s="7"/>
      <c r="DK358" s="7"/>
      <c r="DL358" s="7"/>
      <c r="DM358" s="7"/>
      <c r="DN358" s="7"/>
      <c r="DO358" s="7"/>
      <c r="DP358" s="7"/>
      <c r="DQ358" s="7"/>
      <c r="DR358" s="7"/>
      <c r="DS358" s="7"/>
      <c r="DT358" s="7"/>
      <c r="DU358" s="7"/>
      <c r="DV358" s="7"/>
      <c r="DW358" s="7"/>
      <c r="DX358" s="7"/>
      <c r="DY358" s="7"/>
      <c r="DZ358" s="7"/>
      <c r="EA358" s="7"/>
      <c r="EB358" s="7"/>
      <c r="EC358" s="7"/>
      <c r="ED358" s="7"/>
      <c r="EE358" s="7"/>
      <c r="EF358" s="7"/>
      <c r="EG358" s="7"/>
      <c r="EH358" s="7"/>
      <c r="EI358" s="7"/>
      <c r="EJ358" s="7"/>
      <c r="EK358" s="7"/>
      <c r="EL358" s="7"/>
      <c r="EM358" s="7"/>
      <c r="EN358" s="7"/>
      <c r="EO358" s="7"/>
      <c r="EP358" s="7"/>
      <c r="EQ358" s="7"/>
      <c r="ER358" s="7"/>
      <c r="ES358" s="7"/>
      <c r="ET358" s="7"/>
      <c r="EU358" s="7"/>
      <c r="EV358" s="7"/>
      <c r="EW358" s="7"/>
      <c r="EX358" s="7"/>
      <c r="EY358" s="7"/>
      <c r="EZ358" s="7"/>
      <c r="FA358" s="7"/>
      <c r="FB358" s="7"/>
      <c r="FC358" s="7"/>
      <c r="FD358" s="7"/>
      <c r="FE358" s="7"/>
      <c r="FF358" s="7"/>
      <c r="FG358" s="22"/>
      <c r="FH358" s="22"/>
      <c r="FI358" s="22"/>
      <c r="FJ358" s="22"/>
      <c r="FK358" s="22"/>
      <c r="FL358" s="22"/>
      <c r="FM358" s="22"/>
      <c r="FN358" s="22"/>
      <c r="FO358" s="22"/>
      <c r="FP358" s="22"/>
      <c r="FQ358" s="22"/>
      <c r="FR358" s="22"/>
      <c r="FS358" s="22"/>
      <c r="FT358" s="22"/>
      <c r="FU358" s="22"/>
      <c r="FV358" s="22"/>
      <c r="FW358" s="22"/>
      <c r="FX358" s="22"/>
      <c r="FY358" s="22"/>
      <c r="FZ358" s="22"/>
      <c r="GA358" s="7"/>
      <c r="GB358" s="7"/>
      <c r="GC358" s="7"/>
      <c r="GD358" s="7"/>
      <c r="GE358" s="7"/>
      <c r="GF358" s="7"/>
      <c r="GG358" s="7"/>
      <c r="GH358" s="7"/>
      <c r="GI358" s="7"/>
      <c r="GJ358" s="7"/>
      <c r="GK358" s="7"/>
      <c r="GL358" s="7"/>
      <c r="GM358" s="7"/>
      <c r="GN358" s="7"/>
      <c r="GO358" s="7"/>
      <c r="GP358" s="7"/>
      <c r="GQ358" s="7"/>
      <c r="GR358" s="7"/>
      <c r="GS358" s="7"/>
      <c r="GT358" s="7"/>
      <c r="GU358" s="7"/>
      <c r="GV358" s="7"/>
      <c r="GW358" s="7"/>
      <c r="GX358" s="7"/>
      <c r="GY358" s="7"/>
      <c r="GZ358" s="7"/>
      <c r="HA358" s="7"/>
      <c r="HB358" s="7"/>
      <c r="HC358" s="7"/>
      <c r="HD358" s="7"/>
      <c r="HE358" s="7"/>
      <c r="HF358" s="7"/>
      <c r="HG358" s="7"/>
      <c r="HH358" s="7"/>
      <c r="HI358" s="7"/>
      <c r="HJ358" s="7"/>
      <c r="HK358" s="7"/>
      <c r="HL358" s="7"/>
      <c r="HM358" s="7"/>
      <c r="HN358" s="7"/>
      <c r="HO358" s="7"/>
      <c r="HP358" s="7"/>
      <c r="HQ358" s="7"/>
      <c r="HR358" s="7"/>
      <c r="HS358" s="7"/>
      <c r="HT358" s="7"/>
      <c r="HU358" s="7"/>
      <c r="HV358" s="7"/>
      <c r="HW358" s="7"/>
      <c r="HX358" s="7"/>
      <c r="HY358" s="7"/>
      <c r="HZ358" s="7"/>
      <c r="IA358" s="7"/>
      <c r="IB358" s="7"/>
      <c r="IC358" s="7"/>
      <c r="ID358" s="7"/>
      <c r="IE358" s="7"/>
      <c r="IF358" s="7"/>
      <c r="IG358" s="7"/>
      <c r="IH358" s="7"/>
      <c r="II358" s="7"/>
      <c r="IJ358" s="7"/>
      <c r="IK358" s="7"/>
      <c r="IL358" s="7"/>
      <c r="IM358" s="7"/>
      <c r="IN358" s="7"/>
      <c r="IO358" s="7"/>
    </row>
    <row r="359" spans="1:249" ht="31.5">
      <c r="A359" s="29" t="s">
        <v>313</v>
      </c>
      <c r="B359" s="30">
        <f t="shared" si="67"/>
        <v>60000</v>
      </c>
      <c r="C359" s="30">
        <f t="shared" si="67"/>
        <v>60000</v>
      </c>
      <c r="D359" s="30">
        <f t="shared" si="67"/>
        <v>0</v>
      </c>
      <c r="E359" s="30">
        <v>0</v>
      </c>
      <c r="F359" s="30">
        <v>0</v>
      </c>
      <c r="G359" s="30">
        <f t="shared" si="68"/>
        <v>0</v>
      </c>
      <c r="H359" s="30">
        <v>0</v>
      </c>
      <c r="I359" s="30">
        <v>0</v>
      </c>
      <c r="J359" s="30">
        <f t="shared" si="69"/>
        <v>0</v>
      </c>
      <c r="K359" s="30">
        <v>60000</v>
      </c>
      <c r="L359" s="30">
        <v>60000</v>
      </c>
      <c r="M359" s="30">
        <f t="shared" si="70"/>
        <v>0</v>
      </c>
      <c r="N359" s="30">
        <v>0</v>
      </c>
      <c r="O359" s="30">
        <v>0</v>
      </c>
      <c r="P359" s="30">
        <f t="shared" si="71"/>
        <v>0</v>
      </c>
      <c r="Q359" s="30">
        <v>0</v>
      </c>
      <c r="R359" s="30">
        <v>0</v>
      </c>
      <c r="S359" s="30">
        <f t="shared" si="72"/>
        <v>0</v>
      </c>
      <c r="T359" s="30">
        <v>0</v>
      </c>
      <c r="U359" s="30">
        <v>0</v>
      </c>
      <c r="V359" s="30">
        <f t="shared" si="73"/>
        <v>0</v>
      </c>
      <c r="W359" s="30">
        <v>0</v>
      </c>
      <c r="X359" s="30">
        <v>0</v>
      </c>
      <c r="Y359" s="30">
        <f t="shared" si="74"/>
        <v>0</v>
      </c>
      <c r="Z359" s="30">
        <v>0</v>
      </c>
      <c r="AA359" s="30">
        <v>0</v>
      </c>
      <c r="AB359" s="30">
        <f t="shared" si="75"/>
        <v>0</v>
      </c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  <c r="BT359" s="7"/>
      <c r="BU359" s="7"/>
      <c r="BV359" s="7"/>
      <c r="BW359" s="7"/>
      <c r="BX359" s="7"/>
      <c r="BY359" s="7"/>
      <c r="BZ359" s="7"/>
      <c r="CA359" s="7"/>
      <c r="CB359" s="7"/>
      <c r="CC359" s="7"/>
      <c r="CD359" s="7"/>
      <c r="CE359" s="7"/>
      <c r="CF359" s="7"/>
      <c r="CG359" s="7"/>
      <c r="CH359" s="7"/>
      <c r="CI359" s="7"/>
      <c r="CJ359" s="7"/>
      <c r="CK359" s="7"/>
      <c r="CL359" s="7"/>
      <c r="CM359" s="7"/>
      <c r="CN359" s="7"/>
      <c r="CO359" s="7"/>
      <c r="CP359" s="7"/>
      <c r="CQ359" s="7"/>
      <c r="CR359" s="7"/>
      <c r="CS359" s="7"/>
      <c r="CT359" s="7"/>
      <c r="CU359" s="7"/>
      <c r="CV359" s="7"/>
      <c r="CW359" s="7"/>
      <c r="CX359" s="7"/>
      <c r="CY359" s="7"/>
      <c r="CZ359" s="7"/>
      <c r="DA359" s="7"/>
      <c r="DB359" s="7"/>
      <c r="DC359" s="7"/>
      <c r="DD359" s="7"/>
      <c r="DE359" s="7"/>
      <c r="DF359" s="7"/>
      <c r="DG359" s="7"/>
      <c r="DH359" s="7"/>
      <c r="DI359" s="7"/>
      <c r="DJ359" s="7"/>
      <c r="DK359" s="7"/>
      <c r="DL359" s="7"/>
      <c r="DM359" s="7"/>
      <c r="DN359" s="7"/>
      <c r="DO359" s="7"/>
      <c r="DP359" s="7"/>
      <c r="DQ359" s="7"/>
      <c r="DR359" s="7"/>
      <c r="DS359" s="7"/>
      <c r="DT359" s="7"/>
      <c r="DU359" s="7"/>
      <c r="DV359" s="7"/>
      <c r="DW359" s="7"/>
      <c r="DX359" s="7"/>
      <c r="DY359" s="7"/>
      <c r="DZ359" s="7"/>
      <c r="EA359" s="7"/>
      <c r="EB359" s="7"/>
      <c r="EC359" s="7"/>
      <c r="ED359" s="7"/>
      <c r="EE359" s="7"/>
      <c r="EF359" s="7"/>
      <c r="EG359" s="7"/>
      <c r="EH359" s="7"/>
      <c r="EI359" s="7"/>
      <c r="EJ359" s="7"/>
      <c r="EK359" s="7"/>
      <c r="EL359" s="7"/>
      <c r="EM359" s="7"/>
      <c r="EN359" s="7"/>
      <c r="EO359" s="7"/>
      <c r="EP359" s="7"/>
      <c r="EQ359" s="7"/>
      <c r="ER359" s="7"/>
      <c r="ES359" s="7"/>
      <c r="ET359" s="7"/>
      <c r="EU359" s="7"/>
      <c r="EV359" s="7"/>
      <c r="EW359" s="7"/>
      <c r="EX359" s="7"/>
      <c r="EY359" s="7"/>
      <c r="EZ359" s="7"/>
      <c r="FA359" s="7"/>
      <c r="FB359" s="7"/>
      <c r="FC359" s="7"/>
      <c r="FD359" s="7"/>
      <c r="FE359" s="7"/>
      <c r="FF359" s="7"/>
      <c r="FG359" s="22"/>
      <c r="FH359" s="22"/>
      <c r="FI359" s="22"/>
      <c r="FJ359" s="22"/>
      <c r="FK359" s="22"/>
      <c r="FL359" s="22"/>
      <c r="FM359" s="22"/>
      <c r="FN359" s="22"/>
      <c r="FO359" s="22"/>
      <c r="FP359" s="22"/>
      <c r="FQ359" s="22"/>
      <c r="FR359" s="22"/>
      <c r="FS359" s="22"/>
      <c r="FT359" s="22"/>
      <c r="FU359" s="22"/>
      <c r="FV359" s="22"/>
      <c r="FW359" s="22"/>
      <c r="FX359" s="22"/>
      <c r="FY359" s="22"/>
      <c r="FZ359" s="22"/>
      <c r="GA359" s="7"/>
      <c r="GB359" s="7"/>
      <c r="GC359" s="7"/>
      <c r="GD359" s="7"/>
      <c r="GE359" s="7"/>
      <c r="GF359" s="7"/>
      <c r="GG359" s="7"/>
      <c r="GH359" s="7"/>
      <c r="GI359" s="7"/>
      <c r="GJ359" s="7"/>
      <c r="GK359" s="7"/>
      <c r="GL359" s="7"/>
      <c r="GM359" s="7"/>
      <c r="GN359" s="7"/>
      <c r="GO359" s="7"/>
      <c r="GP359" s="7"/>
      <c r="GQ359" s="7"/>
      <c r="GR359" s="7"/>
      <c r="GS359" s="7"/>
      <c r="GT359" s="7"/>
      <c r="GU359" s="7"/>
      <c r="GV359" s="7"/>
      <c r="GW359" s="7"/>
      <c r="GX359" s="7"/>
      <c r="GY359" s="7"/>
      <c r="GZ359" s="7"/>
      <c r="HA359" s="7"/>
      <c r="HB359" s="7"/>
      <c r="HC359" s="7"/>
      <c r="HD359" s="7"/>
      <c r="HE359" s="7"/>
      <c r="HF359" s="7"/>
      <c r="HG359" s="7"/>
      <c r="HH359" s="7"/>
      <c r="HI359" s="7"/>
      <c r="HJ359" s="7"/>
      <c r="HK359" s="7"/>
      <c r="HL359" s="7"/>
      <c r="HM359" s="7"/>
      <c r="HN359" s="7"/>
      <c r="HO359" s="7"/>
      <c r="HP359" s="7"/>
      <c r="HQ359" s="7"/>
      <c r="HR359" s="7"/>
      <c r="HS359" s="7"/>
      <c r="HT359" s="7"/>
      <c r="HU359" s="7"/>
      <c r="HV359" s="7"/>
      <c r="HW359" s="7"/>
      <c r="HX359" s="7"/>
      <c r="HY359" s="7"/>
      <c r="HZ359" s="7"/>
      <c r="IA359" s="7"/>
      <c r="IB359" s="7"/>
      <c r="IC359" s="7"/>
      <c r="ID359" s="7"/>
      <c r="IE359" s="7"/>
      <c r="IF359" s="7"/>
      <c r="IG359" s="7"/>
      <c r="IH359" s="7"/>
      <c r="II359" s="7"/>
      <c r="IJ359" s="7"/>
      <c r="IK359" s="7"/>
      <c r="IL359" s="7"/>
      <c r="IM359" s="7"/>
      <c r="IN359" s="7"/>
      <c r="IO359" s="7"/>
    </row>
    <row r="363" spans="1:249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  <c r="BF363" s="43"/>
      <c r="BG363" s="43"/>
      <c r="BH363" s="43"/>
      <c r="BI363" s="43"/>
      <c r="BJ363" s="43"/>
      <c r="BK363" s="43"/>
      <c r="BL363" s="43"/>
      <c r="BM363" s="43"/>
      <c r="BN363" s="43"/>
      <c r="BO363" s="43"/>
      <c r="BP363" s="43"/>
      <c r="BQ363" s="43"/>
      <c r="BR363" s="43"/>
      <c r="BS363" s="43"/>
      <c r="BT363" s="43"/>
      <c r="BU363" s="43"/>
      <c r="BV363" s="43"/>
      <c r="BW363" s="43"/>
      <c r="BX363" s="43"/>
      <c r="BY363" s="43"/>
      <c r="BZ363" s="43"/>
      <c r="CA363" s="43"/>
      <c r="CB363" s="43"/>
      <c r="CC363" s="43"/>
      <c r="CD363" s="43"/>
      <c r="CE363" s="43"/>
      <c r="CF363" s="43"/>
      <c r="CG363" s="43"/>
      <c r="CH363" s="43"/>
      <c r="CI363" s="43"/>
      <c r="CJ363" s="43"/>
      <c r="CK363" s="43"/>
      <c r="CL363" s="43"/>
      <c r="CM363" s="43"/>
      <c r="CN363" s="43"/>
      <c r="CO363" s="43"/>
      <c r="CP363" s="43"/>
      <c r="CQ363" s="43"/>
      <c r="CR363" s="43"/>
      <c r="CS363" s="43"/>
      <c r="CT363" s="43"/>
      <c r="CU363" s="43"/>
      <c r="CV363" s="43"/>
      <c r="CW363" s="43"/>
      <c r="CX363" s="43"/>
      <c r="CY363" s="43"/>
      <c r="CZ363" s="43"/>
      <c r="DA363" s="43"/>
      <c r="DB363" s="43"/>
      <c r="DC363" s="43"/>
      <c r="DD363" s="43"/>
      <c r="DE363" s="43"/>
      <c r="DF363" s="43"/>
      <c r="DG363" s="43"/>
      <c r="DH363" s="43"/>
      <c r="DI363" s="43"/>
      <c r="DJ363" s="43"/>
      <c r="DK363" s="43"/>
      <c r="DL363" s="43"/>
      <c r="DM363" s="43"/>
      <c r="DN363" s="43"/>
      <c r="DO363" s="43"/>
      <c r="DP363" s="43"/>
      <c r="DQ363" s="43"/>
      <c r="DR363" s="43"/>
      <c r="DS363" s="43"/>
      <c r="DT363" s="43"/>
      <c r="DU363" s="43"/>
      <c r="DV363" s="43"/>
      <c r="DW363" s="43"/>
      <c r="DX363" s="43"/>
      <c r="DY363" s="43"/>
      <c r="DZ363" s="43"/>
      <c r="EA363" s="43"/>
      <c r="EB363" s="43"/>
      <c r="EC363" s="43"/>
      <c r="ED363" s="43"/>
      <c r="EE363" s="43"/>
      <c r="EF363" s="43"/>
      <c r="EG363" s="43"/>
      <c r="EH363" s="43"/>
      <c r="EI363" s="43"/>
      <c r="EJ363" s="43"/>
      <c r="EK363" s="43"/>
      <c r="EL363" s="43"/>
      <c r="EM363" s="43"/>
      <c r="EN363" s="43"/>
      <c r="EO363" s="43"/>
      <c r="EP363" s="43"/>
      <c r="EQ363" s="43"/>
      <c r="ER363" s="43"/>
      <c r="ES363" s="43"/>
      <c r="ET363" s="43"/>
      <c r="EU363" s="43"/>
      <c r="EV363" s="43"/>
      <c r="EW363" s="43"/>
      <c r="EX363" s="43"/>
      <c r="EY363" s="43"/>
      <c r="EZ363" s="43"/>
      <c r="FA363" s="43"/>
      <c r="FB363" s="43"/>
      <c r="FC363" s="43"/>
      <c r="FD363" s="43"/>
      <c r="FE363" s="43"/>
      <c r="FF363" s="43"/>
      <c r="FG363" s="43"/>
      <c r="FH363" s="43"/>
      <c r="FI363" s="43"/>
      <c r="FJ363" s="43"/>
      <c r="FK363" s="43"/>
      <c r="FL363" s="43"/>
      <c r="FM363" s="43"/>
      <c r="FN363" s="43"/>
      <c r="FO363" s="43"/>
      <c r="FP363" s="43"/>
      <c r="FQ363" s="43"/>
      <c r="FR363" s="43"/>
      <c r="FS363" s="43"/>
      <c r="FT363" s="43"/>
      <c r="FU363" s="43"/>
      <c r="FV363" s="43"/>
      <c r="FW363" s="43"/>
      <c r="FX363" s="43"/>
      <c r="FY363" s="43"/>
      <c r="FZ363" s="43"/>
      <c r="GA363" s="43"/>
      <c r="GB363" s="43"/>
      <c r="GC363" s="43"/>
      <c r="GD363" s="43"/>
      <c r="GE363" s="43"/>
      <c r="GF363" s="43"/>
      <c r="GG363" s="43"/>
      <c r="GH363" s="43"/>
      <c r="GI363" s="43"/>
      <c r="GJ363" s="43"/>
      <c r="GK363" s="43"/>
      <c r="GL363" s="43"/>
      <c r="GM363" s="43"/>
      <c r="GN363" s="43"/>
      <c r="GO363" s="43"/>
      <c r="GP363" s="43"/>
      <c r="GQ363" s="43"/>
      <c r="GR363" s="43"/>
      <c r="GS363" s="43"/>
      <c r="GT363" s="43"/>
      <c r="GU363" s="43"/>
      <c r="GV363" s="43"/>
      <c r="GW363" s="43"/>
      <c r="GX363" s="43"/>
      <c r="GY363" s="43"/>
      <c r="GZ363" s="43"/>
      <c r="HA363" s="43"/>
      <c r="HB363" s="43"/>
      <c r="HC363" s="43"/>
      <c r="HD363" s="43"/>
      <c r="HE363" s="43"/>
      <c r="HF363" s="43"/>
      <c r="HG363" s="43"/>
      <c r="HH363" s="43"/>
      <c r="HI363" s="43"/>
      <c r="HJ363" s="43"/>
      <c r="HK363" s="43"/>
      <c r="HL363" s="43"/>
      <c r="HM363" s="43"/>
      <c r="HN363" s="43"/>
      <c r="HO363" s="43"/>
      <c r="HP363" s="43"/>
      <c r="HQ363" s="43"/>
      <c r="HR363" s="43"/>
      <c r="HS363" s="43"/>
      <c r="HT363" s="43"/>
      <c r="HU363" s="43"/>
      <c r="HV363" s="43"/>
      <c r="HW363" s="43"/>
      <c r="HX363" s="43"/>
      <c r="HY363" s="43"/>
      <c r="HZ363" s="43"/>
      <c r="IA363" s="43"/>
      <c r="IB363" s="43"/>
      <c r="IC363" s="43"/>
      <c r="ID363" s="43"/>
      <c r="IE363" s="43"/>
      <c r="IF363" s="43"/>
      <c r="IG363" s="43"/>
      <c r="IH363" s="43"/>
      <c r="II363" s="43"/>
      <c r="IJ363" s="43"/>
      <c r="IK363" s="43"/>
      <c r="IL363" s="43"/>
      <c r="IM363" s="43"/>
      <c r="IN363" s="43"/>
      <c r="IO363" s="43"/>
    </row>
    <row r="364" spans="1:249">
      <c r="A364" s="44"/>
      <c r="B364" s="44"/>
      <c r="C364" s="44"/>
      <c r="D364" s="44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  <c r="AA364" s="44"/>
      <c r="AB364" s="44"/>
      <c r="AC364" s="44"/>
      <c r="AD364" s="44"/>
      <c r="AE364" s="44"/>
      <c r="AF364" s="44"/>
      <c r="AG364" s="44"/>
      <c r="AH364" s="44"/>
      <c r="AI364" s="44"/>
      <c r="AJ364" s="44"/>
      <c r="AK364" s="44"/>
      <c r="AL364" s="44"/>
      <c r="AM364" s="44"/>
      <c r="AN364" s="44"/>
      <c r="AO364" s="44"/>
      <c r="AP364" s="44"/>
      <c r="AQ364" s="44"/>
      <c r="AR364" s="44"/>
      <c r="AS364" s="44"/>
      <c r="AT364" s="44"/>
      <c r="AU364" s="44"/>
      <c r="AV364" s="44"/>
      <c r="AW364" s="44"/>
      <c r="AX364" s="44"/>
      <c r="AY364" s="44"/>
      <c r="AZ364" s="44"/>
      <c r="BA364" s="44"/>
      <c r="BB364" s="44"/>
      <c r="BC364" s="44"/>
      <c r="BD364" s="44"/>
      <c r="BE364" s="44"/>
      <c r="BF364" s="44"/>
      <c r="BG364" s="44"/>
      <c r="BH364" s="44"/>
      <c r="BI364" s="44"/>
      <c r="BJ364" s="44"/>
      <c r="BK364" s="44"/>
      <c r="BL364" s="44"/>
      <c r="BM364" s="44"/>
      <c r="BN364" s="44"/>
      <c r="BO364" s="44"/>
      <c r="BP364" s="44"/>
      <c r="BQ364" s="44"/>
      <c r="BR364" s="44"/>
      <c r="BS364" s="44"/>
      <c r="BT364" s="44"/>
      <c r="BU364" s="44"/>
      <c r="BV364" s="44"/>
      <c r="BW364" s="44"/>
      <c r="BX364" s="44"/>
      <c r="BY364" s="44"/>
      <c r="BZ364" s="44"/>
      <c r="CA364" s="44"/>
      <c r="CB364" s="44"/>
      <c r="CC364" s="44"/>
      <c r="CD364" s="44"/>
      <c r="CE364" s="44"/>
      <c r="CF364" s="44"/>
      <c r="CG364" s="44"/>
      <c r="CH364" s="44"/>
      <c r="CI364" s="44"/>
      <c r="CJ364" s="44"/>
      <c r="CK364" s="44"/>
      <c r="CL364" s="44"/>
      <c r="CM364" s="44"/>
      <c r="CN364" s="44"/>
      <c r="CO364" s="44"/>
      <c r="CP364" s="44"/>
      <c r="CQ364" s="44"/>
      <c r="CR364" s="44"/>
      <c r="CS364" s="44"/>
      <c r="CT364" s="44"/>
      <c r="CU364" s="44"/>
      <c r="CV364" s="44"/>
      <c r="CW364" s="44"/>
      <c r="CX364" s="44"/>
      <c r="CY364" s="44"/>
      <c r="CZ364" s="44"/>
      <c r="DA364" s="44"/>
      <c r="DB364" s="44"/>
      <c r="DC364" s="44"/>
      <c r="DD364" s="44"/>
      <c r="DE364" s="44"/>
      <c r="DF364" s="44"/>
      <c r="DG364" s="44"/>
      <c r="DH364" s="44"/>
      <c r="DI364" s="44"/>
      <c r="DJ364" s="44"/>
      <c r="DK364" s="44"/>
      <c r="DL364" s="44"/>
      <c r="DM364" s="44"/>
      <c r="DN364" s="44"/>
      <c r="DO364" s="44"/>
      <c r="DP364" s="44"/>
      <c r="DQ364" s="44"/>
      <c r="DR364" s="44"/>
      <c r="DS364" s="44"/>
      <c r="DT364" s="44"/>
      <c r="DU364" s="44"/>
      <c r="DV364" s="44"/>
      <c r="DW364" s="44"/>
      <c r="DX364" s="44"/>
      <c r="DY364" s="44"/>
      <c r="DZ364" s="44"/>
      <c r="EA364" s="44"/>
      <c r="EB364" s="44"/>
      <c r="EC364" s="44"/>
      <c r="ED364" s="44"/>
      <c r="EE364" s="44"/>
      <c r="EF364" s="44"/>
      <c r="EG364" s="44"/>
      <c r="EH364" s="44"/>
      <c r="EI364" s="44"/>
      <c r="EJ364" s="44"/>
      <c r="EK364" s="44"/>
      <c r="EL364" s="44"/>
      <c r="EM364" s="44"/>
      <c r="EN364" s="44"/>
      <c r="EO364" s="44"/>
      <c r="EP364" s="44"/>
      <c r="EQ364" s="44"/>
      <c r="ER364" s="44"/>
      <c r="ES364" s="44"/>
      <c r="ET364" s="44"/>
      <c r="EU364" s="44"/>
      <c r="EV364" s="44"/>
      <c r="EW364" s="44"/>
      <c r="EX364" s="44"/>
      <c r="EY364" s="44"/>
      <c r="EZ364" s="44"/>
      <c r="FA364" s="44"/>
      <c r="FB364" s="44"/>
      <c r="FC364" s="44"/>
      <c r="FD364" s="44"/>
      <c r="FE364" s="44"/>
      <c r="FF364" s="44"/>
      <c r="FG364" s="44"/>
      <c r="FH364" s="44"/>
      <c r="FI364" s="44"/>
      <c r="FJ364" s="44"/>
      <c r="FK364" s="44"/>
      <c r="FL364" s="44"/>
      <c r="FM364" s="44"/>
      <c r="FN364" s="44"/>
      <c r="FO364" s="44"/>
      <c r="FP364" s="44"/>
      <c r="FQ364" s="44"/>
      <c r="FR364" s="44"/>
      <c r="FS364" s="44"/>
      <c r="FT364" s="44"/>
      <c r="FU364" s="44"/>
      <c r="FV364" s="44"/>
      <c r="FW364" s="44"/>
      <c r="FX364" s="44"/>
      <c r="FY364" s="44"/>
      <c r="FZ364" s="44"/>
      <c r="GA364" s="44"/>
      <c r="GB364" s="44"/>
      <c r="GC364" s="44"/>
      <c r="GD364" s="44"/>
      <c r="GE364" s="44"/>
      <c r="GF364" s="44"/>
      <c r="GG364" s="44"/>
      <c r="GH364" s="44"/>
      <c r="GI364" s="44"/>
      <c r="GJ364" s="44"/>
      <c r="GK364" s="44"/>
      <c r="GL364" s="44"/>
      <c r="GM364" s="44"/>
      <c r="GN364" s="44"/>
      <c r="GO364" s="44"/>
      <c r="GP364" s="44"/>
      <c r="GQ364" s="44"/>
      <c r="GR364" s="44"/>
      <c r="GS364" s="44"/>
      <c r="GT364" s="44"/>
      <c r="GU364" s="44"/>
      <c r="GV364" s="44"/>
      <c r="GW364" s="44"/>
      <c r="GX364" s="44"/>
      <c r="GY364" s="44"/>
      <c r="GZ364" s="44"/>
      <c r="HA364" s="44"/>
      <c r="HB364" s="44"/>
      <c r="HC364" s="44"/>
      <c r="HD364" s="44"/>
      <c r="HE364" s="44"/>
      <c r="HF364" s="44"/>
      <c r="HG364" s="44"/>
      <c r="HH364" s="44"/>
      <c r="HI364" s="44"/>
      <c r="HJ364" s="44"/>
      <c r="HK364" s="44"/>
      <c r="HL364" s="44"/>
      <c r="HM364" s="44"/>
      <c r="HN364" s="44"/>
      <c r="HO364" s="44"/>
      <c r="HP364" s="44"/>
      <c r="HQ364" s="44"/>
      <c r="HR364" s="44"/>
      <c r="HS364" s="44"/>
      <c r="HT364" s="44"/>
      <c r="HU364" s="44"/>
      <c r="HV364" s="44"/>
      <c r="HW364" s="44"/>
      <c r="HX364" s="44"/>
      <c r="HY364" s="44"/>
      <c r="HZ364" s="44"/>
      <c r="IA364" s="44"/>
      <c r="IB364" s="44"/>
      <c r="IC364" s="44"/>
      <c r="ID364" s="44"/>
      <c r="IE364" s="44"/>
      <c r="IF364" s="44"/>
      <c r="IG364" s="44"/>
      <c r="IH364" s="44"/>
      <c r="II364" s="44"/>
      <c r="IJ364" s="44"/>
      <c r="IK364" s="44"/>
      <c r="IL364" s="44"/>
      <c r="IM364" s="44"/>
      <c r="IN364" s="44"/>
      <c r="IO364" s="44"/>
    </row>
    <row r="365" spans="1:249">
      <c r="A365" s="45"/>
      <c r="GA365" s="46"/>
      <c r="GB365" s="46"/>
      <c r="GC365" s="46"/>
      <c r="GD365" s="46"/>
      <c r="GE365" s="46"/>
      <c r="GF365" s="46"/>
      <c r="GG365" s="46"/>
      <c r="GH365" s="46"/>
      <c r="GI365" s="46"/>
      <c r="GJ365" s="46"/>
      <c r="GK365" s="46"/>
      <c r="GL365" s="46"/>
      <c r="GM365" s="46"/>
      <c r="GN365" s="46"/>
      <c r="GO365" s="46"/>
      <c r="GP365" s="46"/>
      <c r="GQ365" s="46"/>
      <c r="GR365" s="46"/>
      <c r="GS365" s="46"/>
      <c r="GT365" s="46"/>
      <c r="GU365" s="46"/>
      <c r="GV365" s="46"/>
      <c r="GW365" s="46"/>
      <c r="GX365" s="46"/>
      <c r="GY365" s="46"/>
      <c r="GZ365" s="46"/>
      <c r="HA365" s="46"/>
      <c r="HB365" s="46"/>
      <c r="HC365" s="46"/>
      <c r="HD365" s="46"/>
      <c r="HE365" s="46"/>
      <c r="HF365" s="46"/>
      <c r="HG365" s="46"/>
      <c r="HH365" s="46"/>
      <c r="HI365" s="46"/>
      <c r="HJ365" s="46"/>
      <c r="HK365" s="46"/>
      <c r="HL365" s="46"/>
      <c r="HM365" s="46"/>
      <c r="HN365" s="46"/>
      <c r="HO365" s="46"/>
      <c r="HP365" s="46"/>
      <c r="HQ365" s="46"/>
      <c r="HR365" s="46"/>
      <c r="HS365" s="46"/>
      <c r="HT365" s="46"/>
      <c r="HU365" s="46"/>
      <c r="HV365" s="46"/>
      <c r="HW365" s="46"/>
      <c r="HX365" s="46"/>
      <c r="HY365" s="46"/>
      <c r="HZ365" s="46"/>
      <c r="IA365" s="46"/>
      <c r="IB365" s="46"/>
      <c r="IC365" s="46"/>
      <c r="ID365" s="46"/>
      <c r="IE365" s="46"/>
      <c r="IF365" s="46"/>
      <c r="IG365" s="46"/>
      <c r="IH365" s="46"/>
      <c r="II365" s="46"/>
      <c r="IJ365" s="46"/>
      <c r="IK365" s="46"/>
      <c r="IL365" s="46"/>
      <c r="IM365" s="46"/>
      <c r="IN365" s="46"/>
      <c r="IO365" s="46"/>
    </row>
    <row r="366" spans="1:249">
      <c r="A366" s="46"/>
    </row>
    <row r="367" spans="1:249">
      <c r="A367" s="46" t="s">
        <v>315</v>
      </c>
    </row>
    <row r="368" spans="1:249">
      <c r="A368" s="46" t="s">
        <v>316</v>
      </c>
    </row>
    <row r="369" spans="1:249">
      <c r="A369" s="46" t="s">
        <v>0</v>
      </c>
      <c r="GA369" s="3"/>
      <c r="GB369" s="3"/>
      <c r="GC369" s="3"/>
      <c r="GD369" s="3"/>
      <c r="GE369" s="3"/>
      <c r="GF369" s="3"/>
      <c r="GG369" s="3"/>
      <c r="GH369" s="3"/>
      <c r="GI369" s="3"/>
      <c r="GJ369" s="3"/>
      <c r="GK369" s="3"/>
      <c r="GL369" s="3"/>
      <c r="GM369" s="3"/>
      <c r="GN369" s="3"/>
      <c r="GO369" s="3"/>
      <c r="GP369" s="3"/>
      <c r="GQ369" s="3"/>
      <c r="GR369" s="3"/>
      <c r="GS369" s="3"/>
      <c r="GT369" s="3"/>
      <c r="GU369" s="3"/>
      <c r="GV369" s="3"/>
      <c r="GW369" s="3"/>
      <c r="GX369" s="3"/>
      <c r="GY369" s="3"/>
      <c r="GZ369" s="3"/>
      <c r="HA369" s="3"/>
      <c r="HB369" s="3"/>
      <c r="HC369" s="3"/>
      <c r="HD369" s="3"/>
      <c r="HE369" s="3"/>
      <c r="HF369" s="3"/>
      <c r="HG369" s="3"/>
      <c r="HH369" s="3"/>
      <c r="HI369" s="3"/>
      <c r="HJ369" s="3"/>
      <c r="HK369" s="3"/>
      <c r="HL369" s="3"/>
      <c r="HM369" s="3"/>
      <c r="HN369" s="3"/>
      <c r="HO369" s="3"/>
      <c r="HP369" s="3"/>
      <c r="HQ369" s="3"/>
      <c r="HR369" s="3"/>
      <c r="HS369" s="3"/>
      <c r="HT369" s="3"/>
      <c r="HU369" s="3"/>
      <c r="HV369" s="3"/>
      <c r="HW369" s="3"/>
      <c r="HX369" s="3"/>
      <c r="HY369" s="3"/>
      <c r="HZ369" s="3"/>
      <c r="IA369" s="3"/>
      <c r="IB369" s="3"/>
      <c r="IC369" s="3"/>
      <c r="ID369" s="3"/>
      <c r="IE369" s="3"/>
      <c r="IF369" s="3"/>
      <c r="IG369" s="3"/>
      <c r="IH369" s="3"/>
      <c r="II369" s="3"/>
      <c r="IJ369" s="3"/>
      <c r="IK369" s="3"/>
      <c r="IL369" s="3"/>
      <c r="IM369" s="3"/>
      <c r="IN369" s="3"/>
      <c r="IO369" s="3"/>
    </row>
    <row r="370" spans="1:249">
      <c r="A370" s="47"/>
      <c r="GA370" s="3"/>
      <c r="GB370" s="3"/>
      <c r="GC370" s="3"/>
      <c r="GD370" s="3"/>
      <c r="GE370" s="3"/>
      <c r="GF370" s="3"/>
      <c r="GG370" s="3"/>
      <c r="GH370" s="3"/>
      <c r="GI370" s="3"/>
      <c r="GJ370" s="3"/>
      <c r="GK370" s="3"/>
      <c r="GL370" s="3"/>
      <c r="GM370" s="3"/>
      <c r="GN370" s="3"/>
      <c r="GO370" s="3"/>
      <c r="GP370" s="3"/>
      <c r="GQ370" s="3"/>
      <c r="GR370" s="3"/>
      <c r="GS370" s="3"/>
      <c r="GT370" s="3"/>
      <c r="GU370" s="3"/>
      <c r="GV370" s="3"/>
      <c r="GW370" s="3"/>
      <c r="GX370" s="3"/>
      <c r="GY370" s="3"/>
      <c r="GZ370" s="3"/>
      <c r="HA370" s="3"/>
      <c r="HB370" s="3"/>
      <c r="HC370" s="3"/>
      <c r="HD370" s="3"/>
      <c r="HE370" s="3"/>
      <c r="HF370" s="3"/>
      <c r="HG370" s="3"/>
      <c r="HH370" s="3"/>
      <c r="HI370" s="3"/>
      <c r="HJ370" s="3"/>
      <c r="HK370" s="3"/>
      <c r="HL370" s="3"/>
      <c r="HM370" s="3"/>
      <c r="HN370" s="3"/>
      <c r="HO370" s="3"/>
      <c r="HP370" s="3"/>
      <c r="HQ370" s="3"/>
      <c r="HR370" s="3"/>
      <c r="HS370" s="3"/>
      <c r="HT370" s="3"/>
      <c r="HU370" s="3"/>
      <c r="HV370" s="3"/>
      <c r="HW370" s="3"/>
      <c r="HX370" s="3"/>
      <c r="HY370" s="3"/>
      <c r="HZ370" s="3"/>
      <c r="IA370" s="3"/>
      <c r="IB370" s="3"/>
      <c r="IC370" s="3"/>
      <c r="ID370" s="3"/>
      <c r="IE370" s="3"/>
      <c r="IF370" s="3"/>
      <c r="IG370" s="3"/>
      <c r="IH370" s="3"/>
      <c r="II370" s="3"/>
      <c r="IJ370" s="3"/>
      <c r="IK370" s="3"/>
      <c r="IL370" s="3"/>
      <c r="IM370" s="3"/>
      <c r="IN370" s="3"/>
      <c r="IO370" s="3"/>
    </row>
    <row r="371" spans="1:249">
      <c r="A371" s="48"/>
      <c r="GA371" s="3"/>
      <c r="GB371" s="3"/>
      <c r="GC371" s="3"/>
      <c r="GD371" s="3"/>
      <c r="GE371" s="3"/>
      <c r="GF371" s="3"/>
      <c r="GG371" s="3"/>
      <c r="GH371" s="3"/>
      <c r="GI371" s="3"/>
      <c r="GJ371" s="3"/>
      <c r="GK371" s="3"/>
      <c r="GL371" s="3"/>
      <c r="GM371" s="3"/>
      <c r="GN371" s="3"/>
      <c r="GO371" s="3"/>
      <c r="GP371" s="3"/>
      <c r="GQ371" s="3"/>
      <c r="GR371" s="3"/>
      <c r="GS371" s="3"/>
      <c r="GT371" s="3"/>
      <c r="GU371" s="3"/>
      <c r="GV371" s="3"/>
      <c r="GW371" s="3"/>
      <c r="GX371" s="3"/>
      <c r="GY371" s="3"/>
      <c r="GZ371" s="3"/>
      <c r="HA371" s="3"/>
      <c r="HB371" s="3"/>
      <c r="HC371" s="3"/>
      <c r="HD371" s="3"/>
      <c r="HE371" s="3"/>
      <c r="HF371" s="3"/>
      <c r="HG371" s="3"/>
      <c r="HH371" s="3"/>
      <c r="HI371" s="3"/>
      <c r="HJ371" s="3"/>
      <c r="HK371" s="3"/>
      <c r="HL371" s="3"/>
      <c r="HM371" s="3"/>
      <c r="HN371" s="3"/>
      <c r="HO371" s="3"/>
      <c r="HP371" s="3"/>
      <c r="HQ371" s="3"/>
      <c r="HR371" s="3"/>
      <c r="HS371" s="3"/>
      <c r="HT371" s="3"/>
      <c r="HU371" s="3"/>
      <c r="HV371" s="3"/>
      <c r="HW371" s="3"/>
      <c r="HX371" s="3"/>
      <c r="HY371" s="3"/>
      <c r="HZ371" s="3"/>
      <c r="IA371" s="3"/>
      <c r="IB371" s="3"/>
      <c r="IC371" s="3"/>
      <c r="ID371" s="3"/>
      <c r="IE371" s="3"/>
      <c r="IF371" s="3"/>
      <c r="IG371" s="3"/>
      <c r="IH371" s="3"/>
      <c r="II371" s="3"/>
      <c r="IJ371" s="3"/>
      <c r="IK371" s="3"/>
      <c r="IL371" s="3"/>
      <c r="IM371" s="3"/>
      <c r="IN371" s="3"/>
      <c r="IO371" s="3"/>
    </row>
    <row r="372" spans="1:249">
      <c r="A372" s="2"/>
      <c r="GA372" s="3"/>
      <c r="GB372" s="3"/>
      <c r="GC372" s="3"/>
      <c r="GD372" s="3"/>
      <c r="GE372" s="3"/>
      <c r="GF372" s="3"/>
      <c r="GG372" s="3"/>
      <c r="GH372" s="3"/>
      <c r="GI372" s="3"/>
      <c r="GJ372" s="3"/>
      <c r="GK372" s="3"/>
      <c r="GL372" s="3"/>
      <c r="GM372" s="3"/>
      <c r="GN372" s="3"/>
      <c r="GO372" s="3"/>
      <c r="GP372" s="3"/>
      <c r="GQ372" s="3"/>
      <c r="GR372" s="3"/>
      <c r="GS372" s="3"/>
      <c r="GT372" s="3"/>
      <c r="GU372" s="3"/>
      <c r="GV372" s="3"/>
      <c r="GW372" s="3"/>
      <c r="GX372" s="3"/>
      <c r="GY372" s="3"/>
      <c r="GZ372" s="3"/>
      <c r="HA372" s="3"/>
      <c r="HB372" s="3"/>
      <c r="HC372" s="3"/>
      <c r="HD372" s="3"/>
      <c r="HE372" s="3"/>
      <c r="HF372" s="3"/>
      <c r="HG372" s="3"/>
      <c r="HH372" s="3"/>
      <c r="HI372" s="3"/>
      <c r="HJ372" s="3"/>
      <c r="HK372" s="3"/>
      <c r="HL372" s="3"/>
      <c r="HM372" s="3"/>
      <c r="HN372" s="3"/>
      <c r="HO372" s="3"/>
      <c r="HP372" s="3"/>
      <c r="HQ372" s="3"/>
      <c r="HR372" s="3"/>
      <c r="HS372" s="3"/>
      <c r="HT372" s="3"/>
      <c r="HU372" s="3"/>
      <c r="HV372" s="3"/>
      <c r="HW372" s="3"/>
      <c r="HX372" s="3"/>
      <c r="HY372" s="3"/>
      <c r="HZ372" s="3"/>
      <c r="IA372" s="3"/>
      <c r="IB372" s="3"/>
      <c r="IC372" s="3"/>
      <c r="ID372" s="3"/>
      <c r="IE372" s="3"/>
      <c r="IF372" s="3"/>
      <c r="IG372" s="3"/>
      <c r="IH372" s="3"/>
      <c r="II372" s="3"/>
      <c r="IJ372" s="3"/>
      <c r="IK372" s="3"/>
      <c r="IL372" s="3"/>
      <c r="IM372" s="3"/>
      <c r="IN372" s="3"/>
      <c r="IO372" s="3"/>
    </row>
    <row r="373" spans="1:249">
      <c r="A373" s="46"/>
      <c r="GA373" s="3"/>
      <c r="GB373" s="3"/>
      <c r="GC373" s="3"/>
      <c r="GD373" s="3"/>
      <c r="GE373" s="3"/>
      <c r="GF373" s="3"/>
      <c r="GG373" s="3"/>
      <c r="GH373" s="3"/>
      <c r="GI373" s="3"/>
      <c r="GJ373" s="3"/>
      <c r="GK373" s="3"/>
      <c r="GL373" s="3"/>
      <c r="GM373" s="3"/>
      <c r="GN373" s="3"/>
      <c r="GO373" s="3"/>
      <c r="GP373" s="3"/>
      <c r="GQ373" s="3"/>
      <c r="GR373" s="3"/>
      <c r="GS373" s="3"/>
      <c r="GT373" s="3"/>
      <c r="GU373" s="3"/>
      <c r="GV373" s="3"/>
      <c r="GW373" s="3"/>
      <c r="GX373" s="3"/>
      <c r="GY373" s="3"/>
      <c r="GZ373" s="3"/>
      <c r="HA373" s="3"/>
      <c r="HB373" s="3"/>
      <c r="HC373" s="3"/>
      <c r="HD373" s="3"/>
      <c r="HE373" s="3"/>
      <c r="HF373" s="3"/>
      <c r="HG373" s="3"/>
      <c r="HH373" s="3"/>
      <c r="HI373" s="3"/>
      <c r="HJ373" s="3"/>
      <c r="HK373" s="3"/>
      <c r="HL373" s="3"/>
      <c r="HM373" s="3"/>
      <c r="HN373" s="3"/>
      <c r="HO373" s="3"/>
      <c r="HP373" s="3"/>
      <c r="HQ373" s="3"/>
      <c r="HR373" s="3"/>
      <c r="HS373" s="3"/>
      <c r="HT373" s="3"/>
      <c r="HU373" s="3"/>
      <c r="HV373" s="3"/>
      <c r="HW373" s="3"/>
      <c r="HX373" s="3"/>
      <c r="HY373" s="3"/>
      <c r="HZ373" s="3"/>
      <c r="IA373" s="3"/>
      <c r="IB373" s="3"/>
      <c r="IC373" s="3"/>
      <c r="ID373" s="3"/>
      <c r="IE373" s="3"/>
      <c r="IF373" s="3"/>
      <c r="IG373" s="3"/>
      <c r="IH373" s="3"/>
      <c r="II373" s="3"/>
      <c r="IJ373" s="3"/>
      <c r="IK373" s="3"/>
      <c r="IL373" s="3"/>
      <c r="IM373" s="3"/>
      <c r="IN373" s="3"/>
      <c r="IO373" s="3"/>
    </row>
    <row r="374" spans="1:249">
      <c r="A374" s="46"/>
      <c r="GA374" s="3"/>
      <c r="GB374" s="3"/>
      <c r="GC374" s="3"/>
      <c r="GD374" s="3"/>
      <c r="GE374" s="3"/>
      <c r="GF374" s="3"/>
      <c r="GG374" s="3"/>
      <c r="GH374" s="3"/>
      <c r="GI374" s="3"/>
      <c r="GJ374" s="3"/>
      <c r="GK374" s="3"/>
      <c r="GL374" s="3"/>
      <c r="GM374" s="3"/>
      <c r="GN374" s="3"/>
      <c r="GO374" s="3"/>
      <c r="GP374" s="3"/>
      <c r="GQ374" s="3"/>
      <c r="GR374" s="3"/>
      <c r="GS374" s="3"/>
      <c r="GT374" s="3"/>
      <c r="GU374" s="3"/>
      <c r="GV374" s="3"/>
      <c r="GW374" s="3"/>
      <c r="GX374" s="3"/>
      <c r="GY374" s="3"/>
      <c r="GZ374" s="3"/>
      <c r="HA374" s="3"/>
      <c r="HB374" s="3"/>
      <c r="HC374" s="3"/>
      <c r="HD374" s="3"/>
      <c r="HE374" s="3"/>
      <c r="HF374" s="3"/>
      <c r="HG374" s="3"/>
      <c r="HH374" s="3"/>
      <c r="HI374" s="3"/>
      <c r="HJ374" s="3"/>
      <c r="HK374" s="3"/>
      <c r="HL374" s="3"/>
      <c r="HM374" s="3"/>
      <c r="HN374" s="3"/>
      <c r="HO374" s="3"/>
      <c r="HP374" s="3"/>
      <c r="HQ374" s="3"/>
      <c r="HR374" s="3"/>
      <c r="HS374" s="3"/>
      <c r="HT374" s="3"/>
      <c r="HU374" s="3"/>
      <c r="HV374" s="3"/>
      <c r="HW374" s="3"/>
      <c r="HX374" s="3"/>
      <c r="HY374" s="3"/>
      <c r="HZ374" s="3"/>
      <c r="IA374" s="3"/>
      <c r="IB374" s="3"/>
      <c r="IC374" s="3"/>
      <c r="ID374" s="3"/>
      <c r="IE374" s="3"/>
      <c r="IF374" s="3"/>
      <c r="IG374" s="3"/>
      <c r="IH374" s="3"/>
      <c r="II374" s="3"/>
      <c r="IJ374" s="3"/>
      <c r="IK374" s="3"/>
      <c r="IL374" s="3"/>
      <c r="IM374" s="3"/>
      <c r="IN374" s="3"/>
      <c r="IO374" s="3"/>
    </row>
    <row r="375" spans="1:249">
      <c r="A375" s="46"/>
      <c r="GA375" s="3"/>
      <c r="GB375" s="3"/>
      <c r="GC375" s="3"/>
      <c r="GD375" s="3"/>
      <c r="GE375" s="3"/>
      <c r="GF375" s="3"/>
      <c r="GG375" s="3"/>
      <c r="GH375" s="3"/>
      <c r="GI375" s="3"/>
      <c r="GJ375" s="3"/>
      <c r="GK375" s="3"/>
      <c r="GL375" s="3"/>
      <c r="GM375" s="3"/>
      <c r="GN375" s="3"/>
      <c r="GO375" s="3"/>
      <c r="GP375" s="3"/>
      <c r="GQ375" s="3"/>
      <c r="GR375" s="3"/>
      <c r="GS375" s="3"/>
      <c r="GT375" s="3"/>
      <c r="GU375" s="3"/>
      <c r="GV375" s="3"/>
      <c r="GW375" s="3"/>
      <c r="GX375" s="3"/>
      <c r="GY375" s="3"/>
      <c r="GZ375" s="3"/>
      <c r="HA375" s="3"/>
      <c r="HB375" s="3"/>
      <c r="HC375" s="3"/>
      <c r="HD375" s="3"/>
      <c r="HE375" s="3"/>
      <c r="HF375" s="3"/>
      <c r="HG375" s="3"/>
      <c r="HH375" s="3"/>
      <c r="HI375" s="3"/>
      <c r="HJ375" s="3"/>
      <c r="HK375" s="3"/>
      <c r="HL375" s="3"/>
      <c r="HM375" s="3"/>
      <c r="HN375" s="3"/>
      <c r="HO375" s="3"/>
      <c r="HP375" s="3"/>
      <c r="HQ375" s="3"/>
      <c r="HR375" s="3"/>
      <c r="HS375" s="3"/>
      <c r="HT375" s="3"/>
      <c r="HU375" s="3"/>
      <c r="HV375" s="3"/>
      <c r="HW375" s="3"/>
      <c r="HX375" s="3"/>
      <c r="HY375" s="3"/>
      <c r="HZ375" s="3"/>
      <c r="IA375" s="3"/>
      <c r="IB375" s="3"/>
      <c r="IC375" s="3"/>
      <c r="ID375" s="3"/>
      <c r="IE375" s="3"/>
      <c r="IF375" s="3"/>
      <c r="IG375" s="3"/>
      <c r="IH375" s="3"/>
      <c r="II375" s="3"/>
      <c r="IJ375" s="3"/>
      <c r="IK375" s="3"/>
      <c r="IL375" s="3"/>
      <c r="IM375" s="3"/>
      <c r="IN375" s="3"/>
      <c r="IO375" s="3"/>
    </row>
  </sheetData>
  <autoFilter ref="A1:IO375"/>
  <pageMargins left="0.70866141732283472" right="0.70866141732283472" top="0.74803149606299213" bottom="0.74803149606299213" header="0.31496062992125984" footer="0.31496062992125984"/>
  <pageSetup paperSize="8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Pril2_30062024</vt:lpstr>
      <vt:lpstr>Pril2_30062024!Печат_заглавия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Gavrailova</dc:creator>
  <cp:lastModifiedBy>Milena Filipova</cp:lastModifiedBy>
  <cp:lastPrinted>2024-07-26T09:24:31Z</cp:lastPrinted>
  <dcterms:created xsi:type="dcterms:W3CDTF">2024-07-09T11:16:38Z</dcterms:created>
  <dcterms:modified xsi:type="dcterms:W3CDTF">2024-07-31T13:58:27Z</dcterms:modified>
</cp:coreProperties>
</file>