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19-2023\РЕШЕНИЯ\60 pr-r\"/>
    </mc:Choice>
  </mc:AlternateContent>
  <bookViews>
    <workbookView xWindow="0" yWindow="0" windowWidth="23040" windowHeight="10632" activeTab="1"/>
  </bookViews>
  <sheets>
    <sheet name="31082023" sheetId="1" r:id="rId1"/>
    <sheet name="Прил ИП 31082023" sheetId="2" r:id="rId2"/>
  </sheets>
  <externalReferences>
    <externalReference r:id="rId3"/>
    <externalReference r:id="rId4"/>
    <externalReference r:id="rId5"/>
    <externalReference r:id="rId6"/>
  </externalReferences>
  <definedNames>
    <definedName name="___xlfn_SUMIFS">NA()</definedName>
    <definedName name="__xlfn_SUMIFS">NA()</definedName>
    <definedName name="_xlnm._FilterDatabase" localSheetId="0" hidden="1">'31082023'!$A$3:$II$196</definedName>
    <definedName name="_xlnm._FilterDatabase" localSheetId="1" hidden="1">'Прил ИП 31082023'!$D$1:$D$351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[2]list!$A$281:$A$304</definedName>
    <definedName name="з">[4]list!$A$281:$A$304</definedName>
    <definedName name="_xlnm.Print_Titles" localSheetId="1">'Прил ИП 31082023'!$5:$6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35" i="2" l="1"/>
  <c r="Y335" i="2"/>
  <c r="V335" i="2"/>
  <c r="S335" i="2"/>
  <c r="P335" i="2"/>
  <c r="M335" i="2"/>
  <c r="J335" i="2"/>
  <c r="G335" i="2"/>
  <c r="C335" i="2"/>
  <c r="B335" i="2"/>
  <c r="AA334" i="2"/>
  <c r="Z334" i="2"/>
  <c r="Z333" i="2" s="1"/>
  <c r="X334" i="2"/>
  <c r="X333" i="2" s="1"/>
  <c r="W334" i="2"/>
  <c r="W333" i="2" s="1"/>
  <c r="U334" i="2"/>
  <c r="T334" i="2"/>
  <c r="R334" i="2"/>
  <c r="Q334" i="2"/>
  <c r="Q333" i="2" s="1"/>
  <c r="O334" i="2"/>
  <c r="N334" i="2"/>
  <c r="N333" i="2" s="1"/>
  <c r="L334" i="2"/>
  <c r="L333" i="2" s="1"/>
  <c r="K334" i="2"/>
  <c r="K333" i="2" s="1"/>
  <c r="I334" i="2"/>
  <c r="H334" i="2"/>
  <c r="H333" i="2" s="1"/>
  <c r="F334" i="2"/>
  <c r="E334" i="2"/>
  <c r="U333" i="2"/>
  <c r="T333" i="2"/>
  <c r="I333" i="2"/>
  <c r="E333" i="2"/>
  <c r="AB332" i="2"/>
  <c r="Y332" i="2"/>
  <c r="V332" i="2"/>
  <c r="S332" i="2"/>
  <c r="P332" i="2"/>
  <c r="M332" i="2"/>
  <c r="J332" i="2"/>
  <c r="G332" i="2"/>
  <c r="C332" i="2"/>
  <c r="B332" i="2"/>
  <c r="AA331" i="2"/>
  <c r="Z331" i="2"/>
  <c r="Z330" i="2" s="1"/>
  <c r="X331" i="2"/>
  <c r="W331" i="2"/>
  <c r="W330" i="2" s="1"/>
  <c r="U331" i="2"/>
  <c r="T331" i="2"/>
  <c r="R331" i="2"/>
  <c r="R330" i="2" s="1"/>
  <c r="Q331" i="2"/>
  <c r="Q330" i="2" s="1"/>
  <c r="O331" i="2"/>
  <c r="N331" i="2"/>
  <c r="N330" i="2" s="1"/>
  <c r="L331" i="2"/>
  <c r="K331" i="2"/>
  <c r="K330" i="2" s="1"/>
  <c r="I331" i="2"/>
  <c r="I330" i="2" s="1"/>
  <c r="H331" i="2"/>
  <c r="F331" i="2"/>
  <c r="F330" i="2" s="1"/>
  <c r="E331" i="2"/>
  <c r="E330" i="2" s="1"/>
  <c r="U330" i="2"/>
  <c r="AB329" i="2"/>
  <c r="Y329" i="2"/>
  <c r="V329" i="2"/>
  <c r="S329" i="2"/>
  <c r="P329" i="2"/>
  <c r="M329" i="2"/>
  <c r="J329" i="2"/>
  <c r="G329" i="2"/>
  <c r="C329" i="2"/>
  <c r="B329" i="2"/>
  <c r="AA328" i="2"/>
  <c r="Z328" i="2"/>
  <c r="X328" i="2"/>
  <c r="W328" i="2"/>
  <c r="U328" i="2"/>
  <c r="T328" i="2"/>
  <c r="R328" i="2"/>
  <c r="Q328" i="2"/>
  <c r="O328" i="2"/>
  <c r="N328" i="2"/>
  <c r="L328" i="2"/>
  <c r="K328" i="2"/>
  <c r="I328" i="2"/>
  <c r="H328" i="2"/>
  <c r="F328" i="2"/>
  <c r="E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M326" i="2"/>
  <c r="J326" i="2"/>
  <c r="G326" i="2"/>
  <c r="C326" i="2"/>
  <c r="B326" i="2"/>
  <c r="AB325" i="2"/>
  <c r="Y325" i="2"/>
  <c r="V325" i="2"/>
  <c r="S325" i="2"/>
  <c r="P325" i="2"/>
  <c r="M325" i="2"/>
  <c r="J325" i="2"/>
  <c r="G325" i="2"/>
  <c r="C325" i="2"/>
  <c r="B325" i="2"/>
  <c r="AB324" i="2"/>
  <c r="Y324" i="2"/>
  <c r="V324" i="2"/>
  <c r="S324" i="2"/>
  <c r="P324" i="2"/>
  <c r="M324" i="2"/>
  <c r="J324" i="2"/>
  <c r="G324" i="2"/>
  <c r="C324" i="2"/>
  <c r="B324" i="2"/>
  <c r="AA323" i="2"/>
  <c r="Z323" i="2"/>
  <c r="Z322" i="2" s="1"/>
  <c r="X323" i="2"/>
  <c r="W323" i="2"/>
  <c r="W322" i="2" s="1"/>
  <c r="U323" i="2"/>
  <c r="T323" i="2"/>
  <c r="R323" i="2"/>
  <c r="Q323" i="2"/>
  <c r="Q322" i="2" s="1"/>
  <c r="O323" i="2"/>
  <c r="N323" i="2"/>
  <c r="N322" i="2" s="1"/>
  <c r="L323" i="2"/>
  <c r="K323" i="2"/>
  <c r="I323" i="2"/>
  <c r="I322" i="2" s="1"/>
  <c r="H323" i="2"/>
  <c r="F323" i="2"/>
  <c r="E323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M320" i="2"/>
  <c r="J320" i="2"/>
  <c r="G320" i="2"/>
  <c r="C320" i="2"/>
  <c r="B320" i="2"/>
  <c r="AA319" i="2"/>
  <c r="Z319" i="2"/>
  <c r="Z318" i="2" s="1"/>
  <c r="X319" i="2"/>
  <c r="W319" i="2"/>
  <c r="W318" i="2" s="1"/>
  <c r="U319" i="2"/>
  <c r="U318" i="2" s="1"/>
  <c r="T319" i="2"/>
  <c r="R319" i="2"/>
  <c r="R318" i="2" s="1"/>
  <c r="Q319" i="2"/>
  <c r="Q318" i="2" s="1"/>
  <c r="O319" i="2"/>
  <c r="N319" i="2"/>
  <c r="N318" i="2" s="1"/>
  <c r="L319" i="2"/>
  <c r="K319" i="2"/>
  <c r="K318" i="2" s="1"/>
  <c r="I319" i="2"/>
  <c r="I318" i="2" s="1"/>
  <c r="H319" i="2"/>
  <c r="F319" i="2"/>
  <c r="F318" i="2" s="1"/>
  <c r="E319" i="2"/>
  <c r="E318" i="2" s="1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A314" i="2"/>
  <c r="Z314" i="2"/>
  <c r="Z313" i="2" s="1"/>
  <c r="Z312" i="2" s="1"/>
  <c r="X314" i="2"/>
  <c r="X313" i="2" s="1"/>
  <c r="W314" i="2"/>
  <c r="U314" i="2"/>
  <c r="U313" i="2" s="1"/>
  <c r="T314" i="2"/>
  <c r="R314" i="2"/>
  <c r="R313" i="2" s="1"/>
  <c r="Q314" i="2"/>
  <c r="Q313" i="2" s="1"/>
  <c r="O314" i="2"/>
  <c r="N314" i="2"/>
  <c r="N313" i="2" s="1"/>
  <c r="N312" i="2" s="1"/>
  <c r="L314" i="2"/>
  <c r="L313" i="2" s="1"/>
  <c r="K314" i="2"/>
  <c r="I314" i="2"/>
  <c r="I313" i="2" s="1"/>
  <c r="H314" i="2"/>
  <c r="F314" i="2"/>
  <c r="E314" i="2"/>
  <c r="T313" i="2"/>
  <c r="H313" i="2"/>
  <c r="AB311" i="2"/>
  <c r="Y311" i="2"/>
  <c r="V311" i="2"/>
  <c r="S311" i="2"/>
  <c r="O311" i="2"/>
  <c r="C311" i="2" s="1"/>
  <c r="N311" i="2"/>
  <c r="M311" i="2"/>
  <c r="J311" i="2"/>
  <c r="G311" i="2"/>
  <c r="AB310" i="2"/>
  <c r="Y310" i="2"/>
  <c r="V310" i="2"/>
  <c r="S310" i="2"/>
  <c r="O310" i="2"/>
  <c r="N310" i="2"/>
  <c r="M310" i="2"/>
  <c r="J310" i="2"/>
  <c r="G310" i="2"/>
  <c r="AA309" i="2"/>
  <c r="Z309" i="2"/>
  <c r="X309" i="2"/>
  <c r="W309" i="2"/>
  <c r="U309" i="2"/>
  <c r="T309" i="2"/>
  <c r="R309" i="2"/>
  <c r="Q309" i="2"/>
  <c r="L309" i="2"/>
  <c r="K309" i="2"/>
  <c r="I309" i="2"/>
  <c r="H309" i="2"/>
  <c r="F309" i="2"/>
  <c r="E309" i="2"/>
  <c r="AB308" i="2"/>
  <c r="Y308" i="2"/>
  <c r="V308" i="2"/>
  <c r="S308" i="2"/>
  <c r="P308" i="2"/>
  <c r="M308" i="2"/>
  <c r="J308" i="2"/>
  <c r="G308" i="2"/>
  <c r="C308" i="2"/>
  <c r="B308" i="2"/>
  <c r="AB307" i="2"/>
  <c r="Y307" i="2"/>
  <c r="V307" i="2"/>
  <c r="S307" i="2"/>
  <c r="P307" i="2"/>
  <c r="M307" i="2"/>
  <c r="J307" i="2"/>
  <c r="G307" i="2"/>
  <c r="C307" i="2"/>
  <c r="B307" i="2"/>
  <c r="AB306" i="2"/>
  <c r="Y306" i="2"/>
  <c r="V306" i="2"/>
  <c r="S306" i="2"/>
  <c r="P306" i="2"/>
  <c r="M306" i="2"/>
  <c r="J306" i="2"/>
  <c r="G306" i="2"/>
  <c r="C306" i="2"/>
  <c r="B306" i="2"/>
  <c r="AA305" i="2"/>
  <c r="Z305" i="2"/>
  <c r="X305" i="2"/>
  <c r="W305" i="2"/>
  <c r="U305" i="2"/>
  <c r="T305" i="2"/>
  <c r="R305" i="2"/>
  <c r="Q305" i="2"/>
  <c r="O305" i="2"/>
  <c r="N305" i="2"/>
  <c r="L305" i="2"/>
  <c r="K305" i="2"/>
  <c r="I305" i="2"/>
  <c r="H305" i="2"/>
  <c r="F305" i="2"/>
  <c r="E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O302" i="2"/>
  <c r="O301" i="2" s="1"/>
  <c r="N302" i="2"/>
  <c r="N301" i="2" s="1"/>
  <c r="M302" i="2"/>
  <c r="J302" i="2"/>
  <c r="G302" i="2"/>
  <c r="B302" i="2"/>
  <c r="AA301" i="2"/>
  <c r="Z301" i="2"/>
  <c r="X301" i="2"/>
  <c r="W301" i="2"/>
  <c r="U301" i="2"/>
  <c r="T301" i="2"/>
  <c r="R301" i="2"/>
  <c r="Q301" i="2"/>
  <c r="L301" i="2"/>
  <c r="K301" i="2"/>
  <c r="I301" i="2"/>
  <c r="H301" i="2"/>
  <c r="F301" i="2"/>
  <c r="E301" i="2"/>
  <c r="AB300" i="2"/>
  <c r="Y300" i="2"/>
  <c r="V300" i="2"/>
  <c r="S300" i="2"/>
  <c r="P300" i="2"/>
  <c r="M300" i="2"/>
  <c r="J300" i="2"/>
  <c r="G300" i="2"/>
  <c r="C300" i="2"/>
  <c r="B300" i="2"/>
  <c r="AA299" i="2"/>
  <c r="Z299" i="2"/>
  <c r="X299" i="2"/>
  <c r="W299" i="2"/>
  <c r="U299" i="2"/>
  <c r="T299" i="2"/>
  <c r="R299" i="2"/>
  <c r="Q299" i="2"/>
  <c r="O299" i="2"/>
  <c r="N299" i="2"/>
  <c r="L299" i="2"/>
  <c r="K299" i="2"/>
  <c r="I299" i="2"/>
  <c r="H299" i="2"/>
  <c r="F299" i="2"/>
  <c r="E299" i="2"/>
  <c r="AB297" i="2"/>
  <c r="Y297" i="2"/>
  <c r="V297" i="2"/>
  <c r="S297" i="2"/>
  <c r="P297" i="2"/>
  <c r="M297" i="2"/>
  <c r="J297" i="2"/>
  <c r="G297" i="2"/>
  <c r="C297" i="2"/>
  <c r="B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A294" i="2"/>
  <c r="Z294" i="2"/>
  <c r="X294" i="2"/>
  <c r="W294" i="2"/>
  <c r="U294" i="2"/>
  <c r="T294" i="2"/>
  <c r="R294" i="2"/>
  <c r="Q294" i="2"/>
  <c r="O294" i="2"/>
  <c r="N294" i="2"/>
  <c r="L294" i="2"/>
  <c r="K294" i="2"/>
  <c r="I294" i="2"/>
  <c r="H294" i="2"/>
  <c r="F294" i="2"/>
  <c r="E294" i="2"/>
  <c r="AB293" i="2"/>
  <c r="Y293" i="2"/>
  <c r="V293" i="2"/>
  <c r="S293" i="2"/>
  <c r="P293" i="2"/>
  <c r="M293" i="2"/>
  <c r="J293" i="2"/>
  <c r="G293" i="2"/>
  <c r="C293" i="2"/>
  <c r="B293" i="2"/>
  <c r="AA292" i="2"/>
  <c r="Z292" i="2"/>
  <c r="X292" i="2"/>
  <c r="W292" i="2"/>
  <c r="U292" i="2"/>
  <c r="T292" i="2"/>
  <c r="R292" i="2"/>
  <c r="Q292" i="2"/>
  <c r="O292" i="2"/>
  <c r="N292" i="2"/>
  <c r="L292" i="2"/>
  <c r="K292" i="2"/>
  <c r="I292" i="2"/>
  <c r="H292" i="2"/>
  <c r="F292" i="2"/>
  <c r="E292" i="2"/>
  <c r="AB291" i="2"/>
  <c r="Y291" i="2"/>
  <c r="V291" i="2"/>
  <c r="S291" i="2"/>
  <c r="P291" i="2"/>
  <c r="M291" i="2"/>
  <c r="J291" i="2"/>
  <c r="G291" i="2"/>
  <c r="C291" i="2"/>
  <c r="B291" i="2"/>
  <c r="AA290" i="2"/>
  <c r="Z290" i="2"/>
  <c r="X290" i="2"/>
  <c r="W290" i="2"/>
  <c r="U290" i="2"/>
  <c r="T290" i="2"/>
  <c r="R290" i="2"/>
  <c r="Q290" i="2"/>
  <c r="O290" i="2"/>
  <c r="N290" i="2"/>
  <c r="L290" i="2"/>
  <c r="K290" i="2"/>
  <c r="I290" i="2"/>
  <c r="H290" i="2"/>
  <c r="F290" i="2"/>
  <c r="E290" i="2"/>
  <c r="AB289" i="2"/>
  <c r="Y289" i="2"/>
  <c r="V289" i="2"/>
  <c r="S289" i="2"/>
  <c r="P289" i="2"/>
  <c r="L289" i="2"/>
  <c r="J289" i="2"/>
  <c r="G289" i="2"/>
  <c r="B289" i="2"/>
  <c r="AB288" i="2"/>
  <c r="Y288" i="2"/>
  <c r="V288" i="2"/>
  <c r="S288" i="2"/>
  <c r="P288" i="2"/>
  <c r="M288" i="2"/>
  <c r="J288" i="2"/>
  <c r="G288" i="2"/>
  <c r="C288" i="2"/>
  <c r="B288" i="2"/>
  <c r="AB287" i="2"/>
  <c r="Y287" i="2"/>
  <c r="V287" i="2"/>
  <c r="S287" i="2"/>
  <c r="P287" i="2"/>
  <c r="L287" i="2"/>
  <c r="M287" i="2" s="1"/>
  <c r="J287" i="2"/>
  <c r="G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B284" i="2"/>
  <c r="Y284" i="2"/>
  <c r="V284" i="2"/>
  <c r="S284" i="2"/>
  <c r="P284" i="2"/>
  <c r="M284" i="2"/>
  <c r="J284" i="2"/>
  <c r="G284" i="2"/>
  <c r="C284" i="2"/>
  <c r="B284" i="2"/>
  <c r="AB283" i="2"/>
  <c r="Y283" i="2"/>
  <c r="V283" i="2"/>
  <c r="S283" i="2"/>
  <c r="P283" i="2"/>
  <c r="L283" i="2"/>
  <c r="K283" i="2"/>
  <c r="J283" i="2"/>
  <c r="G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M280" i="2"/>
  <c r="J280" i="2"/>
  <c r="G280" i="2"/>
  <c r="C280" i="2"/>
  <c r="B280" i="2"/>
  <c r="AA279" i="2"/>
  <c r="Z279" i="2"/>
  <c r="X279" i="2"/>
  <c r="W279" i="2"/>
  <c r="U279" i="2"/>
  <c r="T279" i="2"/>
  <c r="R279" i="2"/>
  <c r="Q279" i="2"/>
  <c r="O279" i="2"/>
  <c r="N279" i="2"/>
  <c r="I279" i="2"/>
  <c r="H279" i="2"/>
  <c r="F279" i="2"/>
  <c r="E279" i="2"/>
  <c r="AB278" i="2"/>
  <c r="Y278" i="2"/>
  <c r="V278" i="2"/>
  <c r="S278" i="2"/>
  <c r="P278" i="2"/>
  <c r="L278" i="2"/>
  <c r="J278" i="2"/>
  <c r="G278" i="2"/>
  <c r="B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J276" i="2"/>
  <c r="G276" i="2"/>
  <c r="C276" i="2"/>
  <c r="B276" i="2"/>
  <c r="AB275" i="2"/>
  <c r="Y275" i="2"/>
  <c r="V275" i="2"/>
  <c r="S275" i="2"/>
  <c r="P275" i="2"/>
  <c r="M275" i="2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R272" i="2"/>
  <c r="Q272" i="2"/>
  <c r="Q270" i="2" s="1"/>
  <c r="P272" i="2"/>
  <c r="M272" i="2"/>
  <c r="J272" i="2"/>
  <c r="G272" i="2"/>
  <c r="AB271" i="2"/>
  <c r="Y271" i="2"/>
  <c r="V271" i="2"/>
  <c r="S271" i="2"/>
  <c r="P271" i="2"/>
  <c r="L271" i="2"/>
  <c r="L270" i="2" s="1"/>
  <c r="K271" i="2"/>
  <c r="B271" i="2" s="1"/>
  <c r="J271" i="2"/>
  <c r="G271" i="2"/>
  <c r="AA270" i="2"/>
  <c r="Z270" i="2"/>
  <c r="X270" i="2"/>
  <c r="W270" i="2"/>
  <c r="U270" i="2"/>
  <c r="T270" i="2"/>
  <c r="R270" i="2"/>
  <c r="O270" i="2"/>
  <c r="N270" i="2"/>
  <c r="I270" i="2"/>
  <c r="H270" i="2"/>
  <c r="F270" i="2"/>
  <c r="E270" i="2"/>
  <c r="AA268" i="2"/>
  <c r="C268" i="2" s="1"/>
  <c r="Z268" i="2"/>
  <c r="B268" i="2" s="1"/>
  <c r="Y268" i="2"/>
  <c r="V268" i="2"/>
  <c r="S268" i="2"/>
  <c r="P268" i="2"/>
  <c r="M268" i="2"/>
  <c r="J268" i="2"/>
  <c r="G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A259" i="2"/>
  <c r="Z259" i="2"/>
  <c r="AB259" i="2" s="1"/>
  <c r="Y259" i="2"/>
  <c r="V259" i="2"/>
  <c r="S259" i="2"/>
  <c r="P259" i="2"/>
  <c r="L259" i="2"/>
  <c r="K259" i="2"/>
  <c r="J259" i="2"/>
  <c r="G259" i="2"/>
  <c r="AB258" i="2"/>
  <c r="Y258" i="2"/>
  <c r="V258" i="2"/>
  <c r="S258" i="2"/>
  <c r="P258" i="2"/>
  <c r="L258" i="2"/>
  <c r="K258" i="2"/>
  <c r="J258" i="2"/>
  <c r="G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L255" i="2"/>
  <c r="K255" i="2"/>
  <c r="B255" i="2" s="1"/>
  <c r="J255" i="2"/>
  <c r="G255" i="2"/>
  <c r="C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L248" i="2"/>
  <c r="K248" i="2"/>
  <c r="I248" i="2"/>
  <c r="H248" i="2"/>
  <c r="H232" i="2" s="1"/>
  <c r="F248" i="2"/>
  <c r="F232" i="2" s="1"/>
  <c r="E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C245" i="2"/>
  <c r="B245" i="2"/>
  <c r="AA244" i="2"/>
  <c r="Z244" i="2"/>
  <c r="Y244" i="2"/>
  <c r="V244" i="2"/>
  <c r="S244" i="2"/>
  <c r="P244" i="2"/>
  <c r="L244" i="2"/>
  <c r="K244" i="2"/>
  <c r="J244" i="2"/>
  <c r="G244" i="2"/>
  <c r="AB243" i="2"/>
  <c r="Y243" i="2"/>
  <c r="V243" i="2"/>
  <c r="S243" i="2"/>
  <c r="P243" i="2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A241" i="2"/>
  <c r="Z241" i="2"/>
  <c r="Y241" i="2"/>
  <c r="V241" i="2"/>
  <c r="S241" i="2"/>
  <c r="P241" i="2"/>
  <c r="M241" i="2"/>
  <c r="J241" i="2"/>
  <c r="G241" i="2"/>
  <c r="B241" i="2"/>
  <c r="AA240" i="2"/>
  <c r="Z240" i="2"/>
  <c r="Y240" i="2"/>
  <c r="V240" i="2"/>
  <c r="S240" i="2"/>
  <c r="P240" i="2"/>
  <c r="M240" i="2"/>
  <c r="J240" i="2"/>
  <c r="G240" i="2"/>
  <c r="B240" i="2"/>
  <c r="AA239" i="2"/>
  <c r="Z239" i="2"/>
  <c r="B239" i="2" s="1"/>
  <c r="Y239" i="2"/>
  <c r="V239" i="2"/>
  <c r="S239" i="2"/>
  <c r="P239" i="2"/>
  <c r="M239" i="2"/>
  <c r="J239" i="2"/>
  <c r="G239" i="2"/>
  <c r="AB238" i="2"/>
  <c r="Y238" i="2"/>
  <c r="V238" i="2"/>
  <c r="S238" i="2"/>
  <c r="P238" i="2"/>
  <c r="M238" i="2"/>
  <c r="J238" i="2"/>
  <c r="G238" i="2"/>
  <c r="C238" i="2"/>
  <c r="B238" i="2"/>
  <c r="AA237" i="2"/>
  <c r="Z237" i="2"/>
  <c r="Y237" i="2"/>
  <c r="V237" i="2"/>
  <c r="S237" i="2"/>
  <c r="P237" i="2"/>
  <c r="L237" i="2"/>
  <c r="K237" i="2"/>
  <c r="J237" i="2"/>
  <c r="G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L235" i="2"/>
  <c r="K235" i="2"/>
  <c r="J235" i="2"/>
  <c r="G235" i="2"/>
  <c r="C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X232" i="2"/>
  <c r="W232" i="2"/>
  <c r="U232" i="2"/>
  <c r="T232" i="2"/>
  <c r="R232" i="2"/>
  <c r="Q232" i="2"/>
  <c r="O232" i="2"/>
  <c r="N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L228" i="2"/>
  <c r="C228" i="2" s="1"/>
  <c r="K228" i="2"/>
  <c r="J228" i="2"/>
  <c r="G228" i="2"/>
  <c r="AB227" i="2"/>
  <c r="Y227" i="2"/>
  <c r="V227" i="2"/>
  <c r="S227" i="2"/>
  <c r="P227" i="2"/>
  <c r="M227" i="2"/>
  <c r="J227" i="2"/>
  <c r="G227" i="2"/>
  <c r="C227" i="2"/>
  <c r="B227" i="2"/>
  <c r="AA226" i="2"/>
  <c r="Z226" i="2"/>
  <c r="X226" i="2"/>
  <c r="W226" i="2"/>
  <c r="U226" i="2"/>
  <c r="T226" i="2"/>
  <c r="R226" i="2"/>
  <c r="Q226" i="2"/>
  <c r="O226" i="2"/>
  <c r="N226" i="2"/>
  <c r="I226" i="2"/>
  <c r="H226" i="2"/>
  <c r="F226" i="2"/>
  <c r="E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L223" i="2"/>
  <c r="K223" i="2"/>
  <c r="J223" i="2"/>
  <c r="G223" i="2"/>
  <c r="AA222" i="2"/>
  <c r="Z222" i="2"/>
  <c r="X222" i="2"/>
  <c r="W222" i="2"/>
  <c r="U222" i="2"/>
  <c r="T222" i="2"/>
  <c r="R222" i="2"/>
  <c r="Q222" i="2"/>
  <c r="O222" i="2"/>
  <c r="N222" i="2"/>
  <c r="I222" i="2"/>
  <c r="H222" i="2"/>
  <c r="F222" i="2"/>
  <c r="E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L219" i="2"/>
  <c r="M219" i="2" s="1"/>
  <c r="J219" i="2"/>
  <c r="G219" i="2"/>
  <c r="B219" i="2"/>
  <c r="AA218" i="2"/>
  <c r="Z218" i="2"/>
  <c r="X218" i="2"/>
  <c r="W218" i="2"/>
  <c r="W214" i="2" s="1"/>
  <c r="U218" i="2"/>
  <c r="T218" i="2"/>
  <c r="R218" i="2"/>
  <c r="Q218" i="2"/>
  <c r="Q214" i="2" s="1"/>
  <c r="O218" i="2"/>
  <c r="N218" i="2"/>
  <c r="K218" i="2"/>
  <c r="I218" i="2"/>
  <c r="H218" i="2"/>
  <c r="F218" i="2"/>
  <c r="E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A215" i="2"/>
  <c r="Z215" i="2"/>
  <c r="X215" i="2"/>
  <c r="W215" i="2"/>
  <c r="U215" i="2"/>
  <c r="V215" i="2" s="1"/>
  <c r="T215" i="2"/>
  <c r="R215" i="2"/>
  <c r="Q215" i="2"/>
  <c r="O215" i="2"/>
  <c r="N215" i="2"/>
  <c r="L215" i="2"/>
  <c r="K215" i="2"/>
  <c r="I215" i="2"/>
  <c r="H215" i="2"/>
  <c r="F215" i="2"/>
  <c r="E215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A207" i="2"/>
  <c r="AB207" i="2" s="1"/>
  <c r="Z207" i="2"/>
  <c r="X207" i="2"/>
  <c r="W207" i="2"/>
  <c r="U207" i="2"/>
  <c r="V207" i="2" s="1"/>
  <c r="T207" i="2"/>
  <c r="R207" i="2"/>
  <c r="Q207" i="2"/>
  <c r="O207" i="2"/>
  <c r="N207" i="2"/>
  <c r="L207" i="2"/>
  <c r="K207" i="2"/>
  <c r="I207" i="2"/>
  <c r="H207" i="2"/>
  <c r="F207" i="2"/>
  <c r="E207" i="2"/>
  <c r="AA206" i="2"/>
  <c r="Z206" i="2"/>
  <c r="Z203" i="2" s="1"/>
  <c r="X206" i="2"/>
  <c r="C206" i="2" s="1"/>
  <c r="W206" i="2"/>
  <c r="W203" i="2" s="1"/>
  <c r="V206" i="2"/>
  <c r="S206" i="2"/>
  <c r="P206" i="2"/>
  <c r="L206" i="2"/>
  <c r="L203" i="2" s="1"/>
  <c r="K206" i="2"/>
  <c r="J206" i="2"/>
  <c r="G206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U203" i="2"/>
  <c r="T203" i="2"/>
  <c r="R203" i="2"/>
  <c r="Q203" i="2"/>
  <c r="O203" i="2"/>
  <c r="N203" i="2"/>
  <c r="I203" i="2"/>
  <c r="H203" i="2"/>
  <c r="F203" i="2"/>
  <c r="E203" i="2"/>
  <c r="AB202" i="2"/>
  <c r="Y202" i="2"/>
  <c r="V202" i="2"/>
  <c r="R202" i="2"/>
  <c r="Q202" i="2"/>
  <c r="B202" i="2" s="1"/>
  <c r="P202" i="2"/>
  <c r="M202" i="2"/>
  <c r="J202" i="2"/>
  <c r="G202" i="2"/>
  <c r="AB201" i="2"/>
  <c r="Y201" i="2"/>
  <c r="V201" i="2"/>
  <c r="R201" i="2"/>
  <c r="Q201" i="2"/>
  <c r="B201" i="2" s="1"/>
  <c r="P201" i="2"/>
  <c r="M201" i="2"/>
  <c r="J201" i="2"/>
  <c r="G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L190" i="2"/>
  <c r="L188" i="2" s="1"/>
  <c r="K190" i="2"/>
  <c r="K188" i="2" s="1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A188" i="2"/>
  <c r="Z188" i="2"/>
  <c r="X188" i="2"/>
  <c r="W188" i="2"/>
  <c r="U188" i="2"/>
  <c r="T188" i="2"/>
  <c r="O188" i="2"/>
  <c r="N188" i="2"/>
  <c r="I188" i="2"/>
  <c r="H188" i="2"/>
  <c r="F188" i="2"/>
  <c r="E188" i="2"/>
  <c r="AB187" i="2"/>
  <c r="Y187" i="2"/>
  <c r="V187" i="2"/>
  <c r="S187" i="2"/>
  <c r="P187" i="2"/>
  <c r="M187" i="2"/>
  <c r="J187" i="2"/>
  <c r="G187" i="2"/>
  <c r="C187" i="2"/>
  <c r="B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A184" i="2"/>
  <c r="Z184" i="2"/>
  <c r="Z183" i="2" s="1"/>
  <c r="X184" i="2"/>
  <c r="W184" i="2"/>
  <c r="W183" i="2" s="1"/>
  <c r="U184" i="2"/>
  <c r="T184" i="2"/>
  <c r="R184" i="2"/>
  <c r="Q184" i="2"/>
  <c r="O184" i="2"/>
  <c r="N184" i="2"/>
  <c r="L184" i="2"/>
  <c r="L183" i="2" s="1"/>
  <c r="K184" i="2"/>
  <c r="I184" i="2"/>
  <c r="H184" i="2"/>
  <c r="H183" i="2" s="1"/>
  <c r="F184" i="2"/>
  <c r="F183" i="2" s="1"/>
  <c r="E184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R178" i="2"/>
  <c r="Q178" i="2"/>
  <c r="B178" i="2" s="1"/>
  <c r="P178" i="2"/>
  <c r="M178" i="2"/>
  <c r="J178" i="2"/>
  <c r="G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A175" i="2"/>
  <c r="Z175" i="2"/>
  <c r="X175" i="2"/>
  <c r="W175" i="2"/>
  <c r="U175" i="2"/>
  <c r="T175" i="2"/>
  <c r="Q175" i="2"/>
  <c r="O175" i="2"/>
  <c r="N175" i="2"/>
  <c r="L175" i="2"/>
  <c r="K175" i="2"/>
  <c r="I175" i="2"/>
  <c r="H175" i="2"/>
  <c r="F175" i="2"/>
  <c r="E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O173" i="2"/>
  <c r="O170" i="2" s="1"/>
  <c r="N173" i="2"/>
  <c r="B173" i="2" s="1"/>
  <c r="M173" i="2"/>
  <c r="J173" i="2"/>
  <c r="G173" i="2"/>
  <c r="AB172" i="2"/>
  <c r="Y172" i="2"/>
  <c r="V172" i="2"/>
  <c r="R172" i="2"/>
  <c r="R170" i="2" s="1"/>
  <c r="P172" i="2"/>
  <c r="M172" i="2"/>
  <c r="J172" i="2"/>
  <c r="G172" i="2"/>
  <c r="B172" i="2"/>
  <c r="AB171" i="2"/>
  <c r="Y171" i="2"/>
  <c r="V171" i="2"/>
  <c r="S171" i="2"/>
  <c r="P171" i="2"/>
  <c r="M171" i="2"/>
  <c r="J171" i="2"/>
  <c r="G171" i="2"/>
  <c r="C171" i="2"/>
  <c r="B171" i="2"/>
  <c r="AA170" i="2"/>
  <c r="Z170" i="2"/>
  <c r="X170" i="2"/>
  <c r="W170" i="2"/>
  <c r="U170" i="2"/>
  <c r="T170" i="2"/>
  <c r="Q170" i="2"/>
  <c r="L170" i="2"/>
  <c r="K170" i="2"/>
  <c r="I170" i="2"/>
  <c r="H170" i="2"/>
  <c r="F170" i="2"/>
  <c r="E170" i="2"/>
  <c r="AB169" i="2"/>
  <c r="Y169" i="2"/>
  <c r="V169" i="2"/>
  <c r="S169" i="2"/>
  <c r="P169" i="2"/>
  <c r="M169" i="2"/>
  <c r="J169" i="2"/>
  <c r="G169" i="2"/>
  <c r="C169" i="2"/>
  <c r="B169" i="2"/>
  <c r="AA168" i="2"/>
  <c r="Z168" i="2"/>
  <c r="X168" i="2"/>
  <c r="W168" i="2"/>
  <c r="U168" i="2"/>
  <c r="T168" i="2"/>
  <c r="R168" i="2"/>
  <c r="Q168" i="2"/>
  <c r="O168" i="2"/>
  <c r="N168" i="2"/>
  <c r="L168" i="2"/>
  <c r="K168" i="2"/>
  <c r="I168" i="2"/>
  <c r="H168" i="2"/>
  <c r="F168" i="2"/>
  <c r="E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A164" i="2"/>
  <c r="Z164" i="2"/>
  <c r="X164" i="2"/>
  <c r="W164" i="2"/>
  <c r="U164" i="2"/>
  <c r="T164" i="2"/>
  <c r="R164" i="2"/>
  <c r="Q164" i="2"/>
  <c r="O164" i="2"/>
  <c r="N164" i="2"/>
  <c r="L164" i="2"/>
  <c r="K164" i="2"/>
  <c r="I164" i="2"/>
  <c r="H164" i="2"/>
  <c r="F164" i="2"/>
  <c r="E164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A155" i="2"/>
  <c r="Z155" i="2"/>
  <c r="X155" i="2"/>
  <c r="W155" i="2"/>
  <c r="U155" i="2"/>
  <c r="T155" i="2"/>
  <c r="R155" i="2"/>
  <c r="Q155" i="2"/>
  <c r="O155" i="2"/>
  <c r="N155" i="2"/>
  <c r="L155" i="2"/>
  <c r="K155" i="2"/>
  <c r="I155" i="2"/>
  <c r="H155" i="2"/>
  <c r="F155" i="2"/>
  <c r="E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R146" i="2"/>
  <c r="C146" i="2" s="1"/>
  <c r="P146" i="2"/>
  <c r="M146" i="2"/>
  <c r="J146" i="2"/>
  <c r="G146" i="2"/>
  <c r="B146" i="2"/>
  <c r="AB145" i="2"/>
  <c r="Y145" i="2"/>
  <c r="V145" i="2"/>
  <c r="R145" i="2"/>
  <c r="P145" i="2"/>
  <c r="M145" i="2"/>
  <c r="J145" i="2"/>
  <c r="G145" i="2"/>
  <c r="B145" i="2"/>
  <c r="AB144" i="2"/>
  <c r="Y144" i="2"/>
  <c r="V144" i="2"/>
  <c r="R144" i="2"/>
  <c r="P144" i="2"/>
  <c r="M144" i="2"/>
  <c r="J144" i="2"/>
  <c r="G144" i="2"/>
  <c r="B144" i="2"/>
  <c r="AB143" i="2"/>
  <c r="Y143" i="2"/>
  <c r="V143" i="2"/>
  <c r="R143" i="2"/>
  <c r="S143" i="2" s="1"/>
  <c r="P143" i="2"/>
  <c r="M143" i="2"/>
  <c r="J143" i="2"/>
  <c r="G143" i="2"/>
  <c r="B143" i="2"/>
  <c r="AA142" i="2"/>
  <c r="Z142" i="2"/>
  <c r="U142" i="2"/>
  <c r="T142" i="2"/>
  <c r="Q142" i="2"/>
  <c r="O142" i="2"/>
  <c r="N142" i="2"/>
  <c r="L142" i="2"/>
  <c r="K142" i="2"/>
  <c r="I142" i="2"/>
  <c r="H142" i="2"/>
  <c r="F142" i="2"/>
  <c r="E142" i="2"/>
  <c r="AA141" i="2"/>
  <c r="AA140" i="2" s="1"/>
  <c r="Z141" i="2"/>
  <c r="X141" i="2"/>
  <c r="W141" i="2"/>
  <c r="V141" i="2"/>
  <c r="S141" i="2"/>
  <c r="P141" i="2"/>
  <c r="M141" i="2"/>
  <c r="J141" i="2"/>
  <c r="G141" i="2"/>
  <c r="Z140" i="2"/>
  <c r="U140" i="2"/>
  <c r="T140" i="2"/>
  <c r="R140" i="2"/>
  <c r="Q140" i="2"/>
  <c r="O140" i="2"/>
  <c r="N140" i="2"/>
  <c r="L140" i="2"/>
  <c r="K140" i="2"/>
  <c r="I140" i="2"/>
  <c r="H140" i="2"/>
  <c r="F140" i="2"/>
  <c r="E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L137" i="2"/>
  <c r="J137" i="2"/>
  <c r="G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R133" i="2"/>
  <c r="P133" i="2"/>
  <c r="M133" i="2"/>
  <c r="J133" i="2"/>
  <c r="G133" i="2"/>
  <c r="B133" i="2"/>
  <c r="AA132" i="2"/>
  <c r="Z132" i="2"/>
  <c r="Z131" i="2" s="1"/>
  <c r="X132" i="2"/>
  <c r="W132" i="2"/>
  <c r="U132" i="2"/>
  <c r="U131" i="2" s="1"/>
  <c r="T132" i="2"/>
  <c r="T131" i="2" s="1"/>
  <c r="Q132" i="2"/>
  <c r="Q131" i="2" s="1"/>
  <c r="O132" i="2"/>
  <c r="N132" i="2"/>
  <c r="K132" i="2"/>
  <c r="K131" i="2" s="1"/>
  <c r="I132" i="2"/>
  <c r="H132" i="2"/>
  <c r="F132" i="2"/>
  <c r="F131" i="2" s="1"/>
  <c r="E132" i="2"/>
  <c r="E131" i="2" s="1"/>
  <c r="AA130" i="2"/>
  <c r="C130" i="2" s="1"/>
  <c r="Z130" i="2"/>
  <c r="Y130" i="2"/>
  <c r="V130" i="2"/>
  <c r="S130" i="2"/>
  <c r="P130" i="2"/>
  <c r="M130" i="2"/>
  <c r="J130" i="2"/>
  <c r="G130" i="2"/>
  <c r="X129" i="2"/>
  <c r="W129" i="2"/>
  <c r="U129" i="2"/>
  <c r="T129" i="2"/>
  <c r="R129" i="2"/>
  <c r="Q129" i="2"/>
  <c r="O129" i="2"/>
  <c r="N129" i="2"/>
  <c r="L129" i="2"/>
  <c r="K129" i="2"/>
  <c r="I129" i="2"/>
  <c r="H129" i="2"/>
  <c r="F129" i="2"/>
  <c r="E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A124" i="2"/>
  <c r="Z124" i="2"/>
  <c r="X124" i="2"/>
  <c r="X123" i="2" s="1"/>
  <c r="W124" i="2"/>
  <c r="W123" i="2" s="1"/>
  <c r="U124" i="2"/>
  <c r="U123" i="2" s="1"/>
  <c r="V123" i="2" s="1"/>
  <c r="T124" i="2"/>
  <c r="T123" i="2" s="1"/>
  <c r="R124" i="2"/>
  <c r="R123" i="2" s="1"/>
  <c r="Q124" i="2"/>
  <c r="Q123" i="2" s="1"/>
  <c r="O124" i="2"/>
  <c r="O123" i="2" s="1"/>
  <c r="P123" i="2" s="1"/>
  <c r="N124" i="2"/>
  <c r="N123" i="2" s="1"/>
  <c r="L124" i="2"/>
  <c r="L123" i="2" s="1"/>
  <c r="K124" i="2"/>
  <c r="K123" i="2" s="1"/>
  <c r="I124" i="2"/>
  <c r="I123" i="2" s="1"/>
  <c r="J123" i="2" s="1"/>
  <c r="H124" i="2"/>
  <c r="H123" i="2" s="1"/>
  <c r="F124" i="2"/>
  <c r="F123" i="2" s="1"/>
  <c r="E124" i="2"/>
  <c r="E123" i="2" s="1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A120" i="2"/>
  <c r="Z120" i="2"/>
  <c r="X120" i="2"/>
  <c r="W120" i="2"/>
  <c r="U120" i="2"/>
  <c r="T120" i="2"/>
  <c r="R120" i="2"/>
  <c r="Q120" i="2"/>
  <c r="O120" i="2"/>
  <c r="N120" i="2"/>
  <c r="L120" i="2"/>
  <c r="K120" i="2"/>
  <c r="I120" i="2"/>
  <c r="H120" i="2"/>
  <c r="F120" i="2"/>
  <c r="E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U114" i="2"/>
  <c r="T114" i="2"/>
  <c r="T113" i="2" s="1"/>
  <c r="S114" i="2"/>
  <c r="P114" i="2"/>
  <c r="M114" i="2"/>
  <c r="J114" i="2"/>
  <c r="G114" i="2"/>
  <c r="AA113" i="2"/>
  <c r="Z113" i="2"/>
  <c r="X113" i="2"/>
  <c r="W113" i="2"/>
  <c r="R113" i="2"/>
  <c r="Q113" i="2"/>
  <c r="O113" i="2"/>
  <c r="N113" i="2"/>
  <c r="L113" i="2"/>
  <c r="K113" i="2"/>
  <c r="I113" i="2"/>
  <c r="H113" i="2"/>
  <c r="F113" i="2"/>
  <c r="E113" i="2"/>
  <c r="AB112" i="2"/>
  <c r="Y112" i="2"/>
  <c r="V112" i="2"/>
  <c r="S112" i="2"/>
  <c r="P112" i="2"/>
  <c r="M112" i="2"/>
  <c r="J112" i="2"/>
  <c r="G112" i="2"/>
  <c r="C112" i="2"/>
  <c r="B112" i="2"/>
  <c r="AA111" i="2"/>
  <c r="Z111" i="2"/>
  <c r="X111" i="2"/>
  <c r="W111" i="2"/>
  <c r="U111" i="2"/>
  <c r="T111" i="2"/>
  <c r="R111" i="2"/>
  <c r="Q111" i="2"/>
  <c r="O111" i="2"/>
  <c r="N111" i="2"/>
  <c r="L111" i="2"/>
  <c r="K111" i="2"/>
  <c r="I111" i="2"/>
  <c r="H111" i="2"/>
  <c r="F111" i="2"/>
  <c r="E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X104" i="2" s="1"/>
  <c r="W105" i="2"/>
  <c r="W104" i="2" s="1"/>
  <c r="Y104" i="2" s="1"/>
  <c r="U105" i="2"/>
  <c r="T105" i="2"/>
  <c r="R105" i="2"/>
  <c r="R104" i="2" s="1"/>
  <c r="Q105" i="2"/>
  <c r="Q104" i="2" s="1"/>
  <c r="O105" i="2"/>
  <c r="N105" i="2"/>
  <c r="L105" i="2"/>
  <c r="L104" i="2" s="1"/>
  <c r="K105" i="2"/>
  <c r="K104" i="2" s="1"/>
  <c r="M104" i="2" s="1"/>
  <c r="I105" i="2"/>
  <c r="H105" i="2"/>
  <c r="F105" i="2"/>
  <c r="F104" i="2" s="1"/>
  <c r="E105" i="2"/>
  <c r="E104" i="2" s="1"/>
  <c r="AB102" i="2"/>
  <c r="Y102" i="2"/>
  <c r="V102" i="2"/>
  <c r="S102" i="2"/>
  <c r="O102" i="2"/>
  <c r="C102" i="2" s="1"/>
  <c r="N102" i="2"/>
  <c r="M102" i="2"/>
  <c r="J102" i="2"/>
  <c r="G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O100" i="2"/>
  <c r="N100" i="2"/>
  <c r="M100" i="2"/>
  <c r="J100" i="2"/>
  <c r="G100" i="2"/>
  <c r="B100" i="2"/>
  <c r="AB99" i="2"/>
  <c r="Y99" i="2"/>
  <c r="V99" i="2"/>
  <c r="S99" i="2"/>
  <c r="P99" i="2"/>
  <c r="L99" i="2"/>
  <c r="L98" i="2" s="1"/>
  <c r="K99" i="2"/>
  <c r="K98" i="2" s="1"/>
  <c r="K97" i="2" s="1"/>
  <c r="J99" i="2"/>
  <c r="F99" i="2"/>
  <c r="E99" i="2"/>
  <c r="AA98" i="2"/>
  <c r="AB98" i="2" s="1"/>
  <c r="Z98" i="2"/>
  <c r="Z97" i="2" s="1"/>
  <c r="X98" i="2"/>
  <c r="W98" i="2"/>
  <c r="W97" i="2" s="1"/>
  <c r="U98" i="2"/>
  <c r="T98" i="2"/>
  <c r="T97" i="2" s="1"/>
  <c r="R98" i="2"/>
  <c r="R97" i="2" s="1"/>
  <c r="Q98" i="2"/>
  <c r="Q97" i="2" s="1"/>
  <c r="N98" i="2"/>
  <c r="N97" i="2" s="1"/>
  <c r="I98" i="2"/>
  <c r="H98" i="2"/>
  <c r="H97" i="2" s="1"/>
  <c r="AB96" i="2"/>
  <c r="Y96" i="2"/>
  <c r="V96" i="2"/>
  <c r="S96" i="2"/>
  <c r="P96" i="2"/>
  <c r="M96" i="2"/>
  <c r="J96" i="2"/>
  <c r="G96" i="2"/>
  <c r="C96" i="2"/>
  <c r="B96" i="2"/>
  <c r="AA95" i="2"/>
  <c r="Z95" i="2"/>
  <c r="Y95" i="2"/>
  <c r="V95" i="2"/>
  <c r="S95" i="2"/>
  <c r="P95" i="2"/>
  <c r="L95" i="2"/>
  <c r="C95" i="2" s="1"/>
  <c r="K95" i="2"/>
  <c r="J95" i="2"/>
  <c r="G95" i="2"/>
  <c r="AA94" i="2"/>
  <c r="Z94" i="2"/>
  <c r="Y94" i="2"/>
  <c r="V94" i="2"/>
  <c r="S94" i="2"/>
  <c r="P94" i="2"/>
  <c r="L94" i="2"/>
  <c r="K94" i="2"/>
  <c r="K91" i="2" s="1"/>
  <c r="J94" i="2"/>
  <c r="G94" i="2"/>
  <c r="AB93" i="2"/>
  <c r="Y93" i="2"/>
  <c r="V93" i="2"/>
  <c r="S93" i="2"/>
  <c r="P93" i="2"/>
  <c r="M93" i="2"/>
  <c r="J93" i="2"/>
  <c r="G93" i="2"/>
  <c r="C93" i="2"/>
  <c r="B93" i="2"/>
  <c r="AB92" i="2"/>
  <c r="Y92" i="2"/>
  <c r="U92" i="2"/>
  <c r="T92" i="2"/>
  <c r="T91" i="2" s="1"/>
  <c r="T90" i="2" s="1"/>
  <c r="S92" i="2"/>
  <c r="P92" i="2"/>
  <c r="M92" i="2"/>
  <c r="J92" i="2"/>
  <c r="G92" i="2"/>
  <c r="X91" i="2"/>
  <c r="W91" i="2"/>
  <c r="W90" i="2" s="1"/>
  <c r="R91" i="2"/>
  <c r="Q91" i="2"/>
  <c r="Q90" i="2" s="1"/>
  <c r="O91" i="2"/>
  <c r="N91" i="2"/>
  <c r="N90" i="2" s="1"/>
  <c r="I91" i="2"/>
  <c r="I90" i="2" s="1"/>
  <c r="H91" i="2"/>
  <c r="H90" i="2" s="1"/>
  <c r="F91" i="2"/>
  <c r="F90" i="2" s="1"/>
  <c r="E91" i="2"/>
  <c r="E90" i="2" s="1"/>
  <c r="R90" i="2"/>
  <c r="AB89" i="2"/>
  <c r="Y89" i="2"/>
  <c r="V89" i="2"/>
  <c r="S89" i="2"/>
  <c r="P89" i="2"/>
  <c r="M89" i="2"/>
  <c r="J89" i="2"/>
  <c r="G89" i="2"/>
  <c r="C89" i="2"/>
  <c r="B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L87" i="2"/>
  <c r="K87" i="2"/>
  <c r="K74" i="2" s="1"/>
  <c r="K73" i="2" s="1"/>
  <c r="I87" i="2"/>
  <c r="H87" i="2"/>
  <c r="H74" i="2" s="1"/>
  <c r="H73" i="2" s="1"/>
  <c r="F87" i="2"/>
  <c r="F74" i="2" s="1"/>
  <c r="E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U81" i="2"/>
  <c r="T81" i="2"/>
  <c r="B81" i="2" s="1"/>
  <c r="S81" i="2"/>
  <c r="P81" i="2"/>
  <c r="M81" i="2"/>
  <c r="J81" i="2"/>
  <c r="G81" i="2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M79" i="2"/>
  <c r="J79" i="2"/>
  <c r="G79" i="2"/>
  <c r="C79" i="2"/>
  <c r="B79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A74" i="2"/>
  <c r="Z74" i="2"/>
  <c r="Z73" i="2" s="1"/>
  <c r="X74" i="2"/>
  <c r="X73" i="2" s="1"/>
  <c r="W74" i="2"/>
  <c r="W73" i="2" s="1"/>
  <c r="R74" i="2"/>
  <c r="Q74" i="2"/>
  <c r="Q73" i="2" s="1"/>
  <c r="O74" i="2"/>
  <c r="O73" i="2" s="1"/>
  <c r="N74" i="2"/>
  <c r="N73" i="2" s="1"/>
  <c r="AB72" i="2"/>
  <c r="Y72" i="2"/>
  <c r="V72" i="2"/>
  <c r="S72" i="2"/>
  <c r="O72" i="2"/>
  <c r="M72" i="2"/>
  <c r="J72" i="2"/>
  <c r="G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V64" i="2"/>
  <c r="S64" i="2"/>
  <c r="P64" i="2"/>
  <c r="M64" i="2"/>
  <c r="J64" i="2"/>
  <c r="G64" i="2"/>
  <c r="C64" i="2"/>
  <c r="B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A61" i="2"/>
  <c r="AA60" i="2" s="1"/>
  <c r="Z61" i="2"/>
  <c r="Z60" i="2" s="1"/>
  <c r="X61" i="2"/>
  <c r="X60" i="2" s="1"/>
  <c r="W61" i="2"/>
  <c r="W60" i="2" s="1"/>
  <c r="U61" i="2"/>
  <c r="U60" i="2" s="1"/>
  <c r="T61" i="2"/>
  <c r="T60" i="2" s="1"/>
  <c r="R61" i="2"/>
  <c r="Q61" i="2"/>
  <c r="Q60" i="2" s="1"/>
  <c r="N61" i="2"/>
  <c r="N60" i="2" s="1"/>
  <c r="L61" i="2"/>
  <c r="K61" i="2"/>
  <c r="K60" i="2" s="1"/>
  <c r="I61" i="2"/>
  <c r="I60" i="2" s="1"/>
  <c r="H61" i="2"/>
  <c r="H60" i="2" s="1"/>
  <c r="F61" i="2"/>
  <c r="E61" i="2"/>
  <c r="E60" i="2" s="1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R58" i="2"/>
  <c r="C58" i="2" s="1"/>
  <c r="Q58" i="2"/>
  <c r="B58" i="2" s="1"/>
  <c r="P58" i="2"/>
  <c r="M58" i="2"/>
  <c r="J58" i="2"/>
  <c r="G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M52" i="2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A50" i="2"/>
  <c r="AB50" i="2" s="1"/>
  <c r="Z50" i="2"/>
  <c r="Y50" i="2"/>
  <c r="V50" i="2"/>
  <c r="R50" i="2"/>
  <c r="Q50" i="2"/>
  <c r="P50" i="2"/>
  <c r="M50" i="2"/>
  <c r="J50" i="2"/>
  <c r="G50" i="2"/>
  <c r="C50" i="2"/>
  <c r="AA49" i="2"/>
  <c r="AA48" i="2" s="1"/>
  <c r="Z49" i="2"/>
  <c r="Z48" i="2" s="1"/>
  <c r="X49" i="2"/>
  <c r="W49" i="2"/>
  <c r="W48" i="2" s="1"/>
  <c r="U49" i="2"/>
  <c r="U48" i="2" s="1"/>
  <c r="T49" i="2"/>
  <c r="T48" i="2" s="1"/>
  <c r="O49" i="2"/>
  <c r="N49" i="2"/>
  <c r="N48" i="2" s="1"/>
  <c r="L49" i="2"/>
  <c r="K49" i="2"/>
  <c r="K48" i="2" s="1"/>
  <c r="I49" i="2"/>
  <c r="I48" i="2" s="1"/>
  <c r="H49" i="2"/>
  <c r="F49" i="2"/>
  <c r="F48" i="2" s="1"/>
  <c r="E49" i="2"/>
  <c r="E48" i="2" s="1"/>
  <c r="AB47" i="2"/>
  <c r="Y47" i="2"/>
  <c r="V47" i="2"/>
  <c r="S47" i="2"/>
  <c r="P47" i="2"/>
  <c r="M47" i="2"/>
  <c r="J47" i="2"/>
  <c r="G47" i="2"/>
  <c r="C47" i="2"/>
  <c r="B47" i="2"/>
  <c r="AA46" i="2"/>
  <c r="Z46" i="2"/>
  <c r="Z40" i="2" s="1"/>
  <c r="Z39" i="2" s="1"/>
  <c r="Y46" i="2"/>
  <c r="V46" i="2"/>
  <c r="S46" i="2"/>
  <c r="P46" i="2"/>
  <c r="L46" i="2"/>
  <c r="K46" i="2"/>
  <c r="J46" i="2"/>
  <c r="G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M41" i="2"/>
  <c r="J41" i="2"/>
  <c r="G41" i="2"/>
  <c r="C41" i="2"/>
  <c r="B41" i="2"/>
  <c r="X40" i="2"/>
  <c r="W40" i="2"/>
  <c r="W39" i="2" s="1"/>
  <c r="U40" i="2"/>
  <c r="U39" i="2" s="1"/>
  <c r="T40" i="2"/>
  <c r="T39" i="2" s="1"/>
  <c r="Q40" i="2"/>
  <c r="Q39" i="2" s="1"/>
  <c r="O40" i="2"/>
  <c r="N40" i="2"/>
  <c r="N39" i="2" s="1"/>
  <c r="K40" i="2"/>
  <c r="K39" i="2" s="1"/>
  <c r="I40" i="2"/>
  <c r="I39" i="2" s="1"/>
  <c r="H40" i="2"/>
  <c r="H39" i="2" s="1"/>
  <c r="F40" i="2"/>
  <c r="E40" i="2"/>
  <c r="E39" i="2" s="1"/>
  <c r="AB38" i="2"/>
  <c r="Y38" i="2"/>
  <c r="V38" i="2"/>
  <c r="S38" i="2"/>
  <c r="P38" i="2"/>
  <c r="L38" i="2"/>
  <c r="J38" i="2"/>
  <c r="G38" i="2"/>
  <c r="B38" i="2"/>
  <c r="AB37" i="2"/>
  <c r="Y37" i="2"/>
  <c r="V37" i="2"/>
  <c r="S37" i="2"/>
  <c r="P37" i="2"/>
  <c r="M37" i="2"/>
  <c r="J37" i="2"/>
  <c r="G37" i="2"/>
  <c r="C37" i="2"/>
  <c r="B37" i="2"/>
  <c r="AB36" i="2"/>
  <c r="Y36" i="2"/>
  <c r="V36" i="2"/>
  <c r="S36" i="2"/>
  <c r="P36" i="2"/>
  <c r="M36" i="2"/>
  <c r="J36" i="2"/>
  <c r="G36" i="2"/>
  <c r="C36" i="2"/>
  <c r="B36" i="2"/>
  <c r="AB35" i="2"/>
  <c r="Y35" i="2"/>
  <c r="V35" i="2"/>
  <c r="S35" i="2"/>
  <c r="P35" i="2"/>
  <c r="M35" i="2"/>
  <c r="J35" i="2"/>
  <c r="G35" i="2"/>
  <c r="C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V33" i="2"/>
  <c r="S33" i="2"/>
  <c r="P33" i="2"/>
  <c r="M33" i="2"/>
  <c r="J33" i="2"/>
  <c r="G33" i="2"/>
  <c r="C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A30" i="2"/>
  <c r="Z30" i="2"/>
  <c r="Y30" i="2"/>
  <c r="V30" i="2"/>
  <c r="S30" i="2"/>
  <c r="P30" i="2"/>
  <c r="L30" i="2"/>
  <c r="K30" i="2"/>
  <c r="J30" i="2"/>
  <c r="G30" i="2"/>
  <c r="AA29" i="2"/>
  <c r="Z29" i="2"/>
  <c r="Y29" i="2"/>
  <c r="V29" i="2"/>
  <c r="S29" i="2"/>
  <c r="P29" i="2"/>
  <c r="L29" i="2"/>
  <c r="K29" i="2"/>
  <c r="K26" i="2" s="1"/>
  <c r="J29" i="2"/>
  <c r="G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X26" i="2"/>
  <c r="W26" i="2"/>
  <c r="U26" i="2"/>
  <c r="T26" i="2"/>
  <c r="T25" i="2" s="1"/>
  <c r="R26" i="2"/>
  <c r="Q26" i="2"/>
  <c r="Q25" i="2" s="1"/>
  <c r="O26" i="2"/>
  <c r="N26" i="2"/>
  <c r="N25" i="2" s="1"/>
  <c r="I26" i="2"/>
  <c r="H26" i="2"/>
  <c r="H25" i="2" s="1"/>
  <c r="F26" i="2"/>
  <c r="E26" i="2"/>
  <c r="E25" i="2" s="1"/>
  <c r="X25" i="2"/>
  <c r="AB24" i="2"/>
  <c r="Y24" i="2"/>
  <c r="V24" i="2"/>
  <c r="S24" i="2"/>
  <c r="P24" i="2"/>
  <c r="L24" i="2"/>
  <c r="C24" i="2" s="1"/>
  <c r="K24" i="2"/>
  <c r="J24" i="2"/>
  <c r="G24" i="2"/>
  <c r="AB23" i="2"/>
  <c r="Y23" i="2"/>
  <c r="V23" i="2"/>
  <c r="S23" i="2"/>
  <c r="P23" i="2"/>
  <c r="L23" i="2"/>
  <c r="K23" i="2"/>
  <c r="B23" i="2" s="1"/>
  <c r="J23" i="2"/>
  <c r="G23" i="2"/>
  <c r="AB22" i="2"/>
  <c r="Y22" i="2"/>
  <c r="V22" i="2"/>
  <c r="S22" i="2"/>
  <c r="P22" i="2"/>
  <c r="M22" i="2"/>
  <c r="J22" i="2"/>
  <c r="G22" i="2"/>
  <c r="C22" i="2"/>
  <c r="B22" i="2"/>
  <c r="AB21" i="2"/>
  <c r="Y21" i="2"/>
  <c r="V21" i="2"/>
  <c r="S21" i="2"/>
  <c r="P21" i="2"/>
  <c r="M21" i="2"/>
  <c r="J21" i="2"/>
  <c r="G21" i="2"/>
  <c r="C21" i="2"/>
  <c r="B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L18" i="2"/>
  <c r="C18" i="2" s="1"/>
  <c r="K18" i="2"/>
  <c r="B18" i="2" s="1"/>
  <c r="J18" i="2"/>
  <c r="G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B11" i="2"/>
  <c r="Y11" i="2"/>
  <c r="V11" i="2"/>
  <c r="S11" i="2"/>
  <c r="P11" i="2"/>
  <c r="L11" i="2"/>
  <c r="K11" i="2"/>
  <c r="B11" i="2" s="1"/>
  <c r="J11" i="2"/>
  <c r="G11" i="2"/>
  <c r="C11" i="2"/>
  <c r="AA10" i="2"/>
  <c r="Z10" i="2"/>
  <c r="Z9" i="2" s="1"/>
  <c r="X10" i="2"/>
  <c r="X9" i="2" s="1"/>
  <c r="W10" i="2"/>
  <c r="W9" i="2" s="1"/>
  <c r="U10" i="2"/>
  <c r="U9" i="2" s="1"/>
  <c r="T10" i="2"/>
  <c r="T9" i="2" s="1"/>
  <c r="R10" i="2"/>
  <c r="R9" i="2" s="1"/>
  <c r="Q10" i="2"/>
  <c r="O10" i="2"/>
  <c r="N10" i="2"/>
  <c r="N9" i="2" s="1"/>
  <c r="I10" i="2"/>
  <c r="I9" i="2" s="1"/>
  <c r="H10" i="2"/>
  <c r="H9" i="2" s="1"/>
  <c r="F10" i="2"/>
  <c r="E10" i="2"/>
  <c r="E9" i="2" s="1"/>
  <c r="Q9" i="2"/>
  <c r="F157" i="1"/>
  <c r="F149" i="1"/>
  <c r="G148" i="1"/>
  <c r="F141" i="1"/>
  <c r="G136" i="1" s="1"/>
  <c r="F137" i="1"/>
  <c r="F131" i="1"/>
  <c r="F124" i="1"/>
  <c r="G122" i="1" s="1"/>
  <c r="F118" i="1"/>
  <c r="G116" i="1"/>
  <c r="F108" i="1"/>
  <c r="G106" i="1" s="1"/>
  <c r="F98" i="1"/>
  <c r="G97" i="1"/>
  <c r="G94" i="1"/>
  <c r="F91" i="1"/>
  <c r="G89" i="1"/>
  <c r="F86" i="1"/>
  <c r="G85" i="1" s="1"/>
  <c r="G103" i="1" s="1"/>
  <c r="F78" i="1"/>
  <c r="G77" i="1"/>
  <c r="F73" i="1"/>
  <c r="G71" i="1"/>
  <c r="G81" i="1" s="1"/>
  <c r="G63" i="1"/>
  <c r="F63" i="1"/>
  <c r="F62" i="1"/>
  <c r="G61" i="1"/>
  <c r="F61" i="1"/>
  <c r="F51" i="1"/>
  <c r="F50" i="1"/>
  <c r="F49" i="1"/>
  <c r="F48" i="1"/>
  <c r="F47" i="1"/>
  <c r="F46" i="1"/>
  <c r="G45" i="1"/>
  <c r="F45" i="1" s="1"/>
  <c r="F40" i="1"/>
  <c r="G39" i="1"/>
  <c r="F39" i="1"/>
  <c r="G38" i="1"/>
  <c r="G41" i="1" s="1"/>
  <c r="F38" i="1"/>
  <c r="F31" i="1"/>
  <c r="F30" i="1"/>
  <c r="G29" i="1"/>
  <c r="F29" i="1"/>
  <c r="F28" i="1"/>
  <c r="G27" i="1"/>
  <c r="F27" i="1"/>
  <c r="G26" i="1"/>
  <c r="F26" i="1" s="1"/>
  <c r="N183" i="2" l="1"/>
  <c r="T183" i="2"/>
  <c r="R214" i="2"/>
  <c r="S214" i="2" s="1"/>
  <c r="X214" i="2"/>
  <c r="AA131" i="2"/>
  <c r="P40" i="2"/>
  <c r="H104" i="2"/>
  <c r="N104" i="2"/>
  <c r="T104" i="2"/>
  <c r="Z104" i="2"/>
  <c r="H131" i="2"/>
  <c r="O131" i="2"/>
  <c r="I183" i="2"/>
  <c r="O183" i="2"/>
  <c r="U183" i="2"/>
  <c r="F214" i="2"/>
  <c r="N214" i="2"/>
  <c r="T214" i="2"/>
  <c r="I312" i="2"/>
  <c r="N131" i="2"/>
  <c r="I104" i="2"/>
  <c r="O104" i="2"/>
  <c r="P104" i="2" s="1"/>
  <c r="AA104" i="2"/>
  <c r="AB104" i="2" s="1"/>
  <c r="I131" i="2"/>
  <c r="E183" i="2"/>
  <c r="H214" i="2"/>
  <c r="O214" i="2"/>
  <c r="P214" i="2" s="1"/>
  <c r="U214" i="2"/>
  <c r="Q312" i="2"/>
  <c r="S104" i="2"/>
  <c r="V131" i="2"/>
  <c r="AB131" i="2"/>
  <c r="Y214" i="2"/>
  <c r="M123" i="2"/>
  <c r="S123" i="2"/>
  <c r="Y123" i="2"/>
  <c r="P131" i="2"/>
  <c r="J183" i="2"/>
  <c r="P183" i="2"/>
  <c r="V183" i="2"/>
  <c r="M142" i="2"/>
  <c r="O39" i="2"/>
  <c r="P39" i="2" s="1"/>
  <c r="J222" i="2"/>
  <c r="V155" i="2"/>
  <c r="D162" i="2"/>
  <c r="G184" i="2"/>
  <c r="AB188" i="2"/>
  <c r="S232" i="2"/>
  <c r="K232" i="2"/>
  <c r="M237" i="2"/>
  <c r="G270" i="2"/>
  <c r="C141" i="2"/>
  <c r="C314" i="2"/>
  <c r="M95" i="2"/>
  <c r="AB111" i="2"/>
  <c r="AB141" i="2"/>
  <c r="C143" i="2"/>
  <c r="P319" i="2"/>
  <c r="B235" i="2"/>
  <c r="V61" i="2"/>
  <c r="T74" i="2"/>
  <c r="T73" i="2" s="1"/>
  <c r="T8" i="2" s="1"/>
  <c r="B95" i="2"/>
  <c r="M164" i="2"/>
  <c r="S164" i="2"/>
  <c r="J168" i="2"/>
  <c r="P168" i="2"/>
  <c r="G170" i="2"/>
  <c r="W163" i="2"/>
  <c r="P270" i="2"/>
  <c r="O309" i="2"/>
  <c r="C309" i="2" s="1"/>
  <c r="AB309" i="2"/>
  <c r="AA26" i="2"/>
  <c r="B92" i="2"/>
  <c r="B248" i="2"/>
  <c r="AA129" i="2"/>
  <c r="C129" i="2" s="1"/>
  <c r="V170" i="2"/>
  <c r="S222" i="2"/>
  <c r="C244" i="2"/>
  <c r="B272" i="2"/>
  <c r="D300" i="2"/>
  <c r="C302" i="2"/>
  <c r="G328" i="2"/>
  <c r="S328" i="2"/>
  <c r="J331" i="2"/>
  <c r="P299" i="2"/>
  <c r="M331" i="2"/>
  <c r="S331" i="2"/>
  <c r="B155" i="2"/>
  <c r="AB49" i="2"/>
  <c r="D71" i="2"/>
  <c r="D86" i="2"/>
  <c r="P49" i="2"/>
  <c r="P124" i="2"/>
  <c r="V124" i="2"/>
  <c r="D127" i="2"/>
  <c r="V129" i="2"/>
  <c r="M155" i="2"/>
  <c r="J170" i="2"/>
  <c r="U269" i="2"/>
  <c r="F313" i="2"/>
  <c r="O318" i="2"/>
  <c r="P318" i="2" s="1"/>
  <c r="D158" i="2"/>
  <c r="S105" i="2"/>
  <c r="J142" i="2"/>
  <c r="P113" i="2"/>
  <c r="V120" i="2"/>
  <c r="G129" i="2"/>
  <c r="V132" i="2"/>
  <c r="Y218" i="2"/>
  <c r="P222" i="2"/>
  <c r="V232" i="2"/>
  <c r="D251" i="2"/>
  <c r="V294" i="2"/>
  <c r="AB323" i="2"/>
  <c r="P328" i="2"/>
  <c r="G334" i="2"/>
  <c r="Y215" i="2"/>
  <c r="Y226" i="2"/>
  <c r="P232" i="2"/>
  <c r="W269" i="2"/>
  <c r="Y292" i="2"/>
  <c r="J294" i="2"/>
  <c r="M301" i="2"/>
  <c r="AB305" i="2"/>
  <c r="M309" i="2"/>
  <c r="G318" i="2"/>
  <c r="D325" i="2"/>
  <c r="AB328" i="2"/>
  <c r="V334" i="2"/>
  <c r="AB334" i="2"/>
  <c r="D150" i="2"/>
  <c r="D154" i="2"/>
  <c r="J155" i="2"/>
  <c r="J9" i="2"/>
  <c r="V10" i="2"/>
  <c r="D19" i="2"/>
  <c r="D20" i="2"/>
  <c r="D22" i="2"/>
  <c r="J61" i="2"/>
  <c r="J90" i="2"/>
  <c r="P111" i="2"/>
  <c r="M120" i="2"/>
  <c r="D274" i="2"/>
  <c r="D275" i="2"/>
  <c r="D277" i="2"/>
  <c r="Z269" i="2"/>
  <c r="AA298" i="2"/>
  <c r="S305" i="2"/>
  <c r="G314" i="2"/>
  <c r="S318" i="2"/>
  <c r="G323" i="2"/>
  <c r="M323" i="2"/>
  <c r="V331" i="2"/>
  <c r="V26" i="2"/>
  <c r="D31" i="2"/>
  <c r="D35" i="2"/>
  <c r="O48" i="2"/>
  <c r="P48" i="2" s="1"/>
  <c r="G140" i="2"/>
  <c r="AB140" i="2"/>
  <c r="J10" i="2"/>
  <c r="J26" i="2"/>
  <c r="Y60" i="2"/>
  <c r="D67" i="2"/>
  <c r="D69" i="2"/>
  <c r="AA97" i="2"/>
  <c r="AB97" i="2" s="1"/>
  <c r="Y111" i="2"/>
  <c r="S155" i="2"/>
  <c r="S290" i="2"/>
  <c r="P292" i="2"/>
  <c r="Y294" i="2"/>
  <c r="S309" i="2"/>
  <c r="J323" i="2"/>
  <c r="D89" i="2"/>
  <c r="G113" i="2"/>
  <c r="P175" i="2"/>
  <c r="P188" i="2"/>
  <c r="I232" i="2"/>
  <c r="J232" i="2" s="1"/>
  <c r="J248" i="2"/>
  <c r="O269" i="2"/>
  <c r="W298" i="2"/>
  <c r="AA40" i="2"/>
  <c r="AA39" i="2" s="1"/>
  <c r="AB39" i="2" s="1"/>
  <c r="C46" i="2"/>
  <c r="R40" i="2"/>
  <c r="D17" i="2"/>
  <c r="I25" i="2"/>
  <c r="J25" i="2" s="1"/>
  <c r="G48" i="2"/>
  <c r="G49" i="2"/>
  <c r="R49" i="2"/>
  <c r="R48" i="2" s="1"/>
  <c r="D80" i="2"/>
  <c r="J105" i="2"/>
  <c r="O163" i="2"/>
  <c r="AB164" i="2"/>
  <c r="AB218" i="2"/>
  <c r="B283" i="2"/>
  <c r="K279" i="2"/>
  <c r="B279" i="2" s="1"/>
  <c r="R322" i="2"/>
  <c r="R312" i="2" s="1"/>
  <c r="S312" i="2" s="1"/>
  <c r="S323" i="2"/>
  <c r="S9" i="2"/>
  <c r="B113" i="2"/>
  <c r="S144" i="2"/>
  <c r="D144" i="2" s="1"/>
  <c r="C144" i="2"/>
  <c r="D27" i="2"/>
  <c r="U91" i="2"/>
  <c r="U90" i="2" s="1"/>
  <c r="C92" i="2"/>
  <c r="B141" i="2"/>
  <c r="W140" i="2"/>
  <c r="D195" i="2"/>
  <c r="S270" i="2"/>
  <c r="J279" i="2"/>
  <c r="I269" i="2"/>
  <c r="Y132" i="2"/>
  <c r="D147" i="2"/>
  <c r="D148" i="2"/>
  <c r="AB155" i="2"/>
  <c r="D156" i="2"/>
  <c r="D167" i="2"/>
  <c r="AB168" i="2"/>
  <c r="AB175" i="2"/>
  <c r="D181" i="2"/>
  <c r="S184" i="2"/>
  <c r="J188" i="2"/>
  <c r="Y206" i="2"/>
  <c r="M207" i="2"/>
  <c r="S207" i="2"/>
  <c r="D209" i="2"/>
  <c r="D211" i="2"/>
  <c r="D212" i="2"/>
  <c r="D217" i="2"/>
  <c r="P218" i="2"/>
  <c r="G222" i="2"/>
  <c r="M235" i="2"/>
  <c r="D235" i="2" s="1"/>
  <c r="D236" i="2"/>
  <c r="D242" i="2"/>
  <c r="D286" i="2"/>
  <c r="E269" i="2"/>
  <c r="V292" i="2"/>
  <c r="S294" i="2"/>
  <c r="K298" i="2"/>
  <c r="Y305" i="2"/>
  <c r="D316" i="2"/>
  <c r="S319" i="2"/>
  <c r="V333" i="2"/>
  <c r="G26" i="2"/>
  <c r="M29" i="2"/>
  <c r="D44" i="2"/>
  <c r="D45" i="2"/>
  <c r="V48" i="2"/>
  <c r="D63" i="2"/>
  <c r="D76" i="2"/>
  <c r="V105" i="2"/>
  <c r="M111" i="2"/>
  <c r="S111" i="2"/>
  <c r="D116" i="2"/>
  <c r="D117" i="2"/>
  <c r="Y124" i="2"/>
  <c r="D138" i="2"/>
  <c r="S140" i="2"/>
  <c r="X140" i="2"/>
  <c r="C140" i="2" s="1"/>
  <c r="D143" i="2"/>
  <c r="D171" i="2"/>
  <c r="D185" i="2"/>
  <c r="M190" i="2"/>
  <c r="D190" i="2" s="1"/>
  <c r="D191" i="2"/>
  <c r="D194" i="2"/>
  <c r="J226" i="2"/>
  <c r="B244" i="2"/>
  <c r="AB244" i="2"/>
  <c r="V270" i="2"/>
  <c r="G279" i="2"/>
  <c r="C287" i="2"/>
  <c r="J290" i="2"/>
  <c r="V290" i="2"/>
  <c r="S292" i="2"/>
  <c r="B294" i="2"/>
  <c r="Y301" i="2"/>
  <c r="V305" i="2"/>
  <c r="G309" i="2"/>
  <c r="Y309" i="2"/>
  <c r="S314" i="2"/>
  <c r="D320" i="2"/>
  <c r="G331" i="2"/>
  <c r="J334" i="2"/>
  <c r="P334" i="2"/>
  <c r="D14" i="2"/>
  <c r="D15" i="2"/>
  <c r="D59" i="2"/>
  <c r="D83" i="2"/>
  <c r="J113" i="2"/>
  <c r="D115" i="2"/>
  <c r="D135" i="2"/>
  <c r="D136" i="2"/>
  <c r="H163" i="2"/>
  <c r="S170" i="2"/>
  <c r="V184" i="2"/>
  <c r="X203" i="2"/>
  <c r="X183" i="2" s="1"/>
  <c r="Y183" i="2" s="1"/>
  <c r="M215" i="2"/>
  <c r="D225" i="2"/>
  <c r="D230" i="2"/>
  <c r="D231" i="2"/>
  <c r="E232" i="2"/>
  <c r="G232" i="2" s="1"/>
  <c r="D254" i="2"/>
  <c r="D257" i="2"/>
  <c r="B259" i="2"/>
  <c r="D266" i="2"/>
  <c r="K270" i="2"/>
  <c r="B270" i="2" s="1"/>
  <c r="V279" i="2"/>
  <c r="B290" i="2"/>
  <c r="M290" i="2"/>
  <c r="Y290" i="2"/>
  <c r="D296" i="2"/>
  <c r="S299" i="2"/>
  <c r="V309" i="2"/>
  <c r="D315" i="2"/>
  <c r="D329" i="2"/>
  <c r="D332" i="2"/>
  <c r="B334" i="2"/>
  <c r="M333" i="2"/>
  <c r="C133" i="2"/>
  <c r="R132" i="2"/>
  <c r="S132" i="2" s="1"/>
  <c r="S133" i="2"/>
  <c r="D133" i="2" s="1"/>
  <c r="U25" i="2"/>
  <c r="V25" i="2" s="1"/>
  <c r="F39" i="2"/>
  <c r="G39" i="2" s="1"/>
  <c r="G40" i="2"/>
  <c r="M46" i="2"/>
  <c r="L40" i="2"/>
  <c r="M40" i="2" s="1"/>
  <c r="B130" i="2"/>
  <c r="Z129" i="2"/>
  <c r="Z123" i="2" s="1"/>
  <c r="M137" i="2"/>
  <c r="D137" i="2" s="1"/>
  <c r="L132" i="2"/>
  <c r="L131" i="2" s="1"/>
  <c r="M131" i="2" s="1"/>
  <c r="C137" i="2"/>
  <c r="S145" i="2"/>
  <c r="D145" i="2" s="1"/>
  <c r="C145" i="2"/>
  <c r="I298" i="2"/>
  <c r="J301" i="2"/>
  <c r="Y331" i="2"/>
  <c r="C331" i="2"/>
  <c r="V39" i="2"/>
  <c r="U74" i="2"/>
  <c r="C81" i="2"/>
  <c r="V81" i="2"/>
  <c r="D81" i="2" s="1"/>
  <c r="C105" i="2"/>
  <c r="G105" i="2"/>
  <c r="R142" i="2"/>
  <c r="K163" i="2"/>
  <c r="F25" i="2"/>
  <c r="B223" i="2"/>
  <c r="K222" i="2"/>
  <c r="C240" i="2"/>
  <c r="AB240" i="2"/>
  <c r="D240" i="2" s="1"/>
  <c r="V9" i="2"/>
  <c r="G10" i="2"/>
  <c r="F9" i="2"/>
  <c r="G9" i="2" s="1"/>
  <c r="N8" i="2"/>
  <c r="S10" i="2"/>
  <c r="D13" i="2"/>
  <c r="M18" i="2"/>
  <c r="D18" i="2" s="1"/>
  <c r="S26" i="2"/>
  <c r="C100" i="2"/>
  <c r="P100" i="2"/>
  <c r="D100" i="2" s="1"/>
  <c r="O98" i="2"/>
  <c r="D33" i="2"/>
  <c r="D42" i="2"/>
  <c r="V60" i="2"/>
  <c r="S97" i="2"/>
  <c r="S129" i="2"/>
  <c r="G207" i="2"/>
  <c r="C207" i="2"/>
  <c r="Y323" i="2"/>
  <c r="C323" i="2"/>
  <c r="D12" i="2"/>
  <c r="R25" i="2"/>
  <c r="S25" i="2" s="1"/>
  <c r="D28" i="2"/>
  <c r="AB30" i="2"/>
  <c r="D47" i="2"/>
  <c r="AB48" i="2"/>
  <c r="M61" i="2"/>
  <c r="Y61" i="2"/>
  <c r="C72" i="2"/>
  <c r="P72" i="2"/>
  <c r="D72" i="2" s="1"/>
  <c r="D77" i="2"/>
  <c r="D88" i="2"/>
  <c r="J91" i="2"/>
  <c r="D93" i="2"/>
  <c r="AB94" i="2"/>
  <c r="B114" i="2"/>
  <c r="U113" i="2"/>
  <c r="V113" i="2" s="1"/>
  <c r="V114" i="2"/>
  <c r="D114" i="2" s="1"/>
  <c r="S120" i="2"/>
  <c r="M124" i="2"/>
  <c r="AB132" i="2"/>
  <c r="S146" i="2"/>
  <c r="D146" i="2" s="1"/>
  <c r="D153" i="2"/>
  <c r="D161" i="2"/>
  <c r="P164" i="2"/>
  <c r="M175" i="2"/>
  <c r="L163" i="2"/>
  <c r="Y175" i="2"/>
  <c r="C178" i="2"/>
  <c r="S178" i="2"/>
  <c r="D178" i="2" s="1"/>
  <c r="R175" i="2"/>
  <c r="S175" i="2" s="1"/>
  <c r="C184" i="2"/>
  <c r="C29" i="2"/>
  <c r="D37" i="2"/>
  <c r="B61" i="2"/>
  <c r="Y74" i="2"/>
  <c r="Z91" i="2"/>
  <c r="Z90" i="2" s="1"/>
  <c r="AB95" i="2"/>
  <c r="D95" i="2" s="1"/>
  <c r="S98" i="2"/>
  <c r="D107" i="2"/>
  <c r="S113" i="2"/>
  <c r="D121" i="2"/>
  <c r="D32" i="2"/>
  <c r="D36" i="2"/>
  <c r="D41" i="2"/>
  <c r="D43" i="2"/>
  <c r="J49" i="2"/>
  <c r="V49" i="2"/>
  <c r="S50" i="2"/>
  <c r="D50" i="2" s="1"/>
  <c r="D51" i="2"/>
  <c r="D55" i="2"/>
  <c r="L60" i="2"/>
  <c r="M60" i="2" s="1"/>
  <c r="AB60" i="2"/>
  <c r="D64" i="2"/>
  <c r="Y73" i="2"/>
  <c r="AB74" i="2"/>
  <c r="AA73" i="2"/>
  <c r="AB73" i="2" s="1"/>
  <c r="D75" i="2"/>
  <c r="D82" i="2"/>
  <c r="G87" i="2"/>
  <c r="L74" i="2"/>
  <c r="M74" i="2" s="1"/>
  <c r="M87" i="2"/>
  <c r="G91" i="2"/>
  <c r="S91" i="2"/>
  <c r="AA91" i="2"/>
  <c r="AA90" i="2" s="1"/>
  <c r="D101" i="2"/>
  <c r="D106" i="2"/>
  <c r="D110" i="2"/>
  <c r="C114" i="2"/>
  <c r="J120" i="2"/>
  <c r="Y120" i="2"/>
  <c r="J129" i="2"/>
  <c r="Y155" i="2"/>
  <c r="Q163" i="2"/>
  <c r="M168" i="2"/>
  <c r="C170" i="2"/>
  <c r="D180" i="2"/>
  <c r="P184" i="2"/>
  <c r="G188" i="2"/>
  <c r="AA318" i="2"/>
  <c r="AB318" i="2" s="1"/>
  <c r="AB319" i="2"/>
  <c r="D54" i="2"/>
  <c r="S58" i="2"/>
  <c r="D58" i="2" s="1"/>
  <c r="D66" i="2"/>
  <c r="D68" i="2"/>
  <c r="D70" i="2"/>
  <c r="P73" i="2"/>
  <c r="D79" i="2"/>
  <c r="D85" i="2"/>
  <c r="S90" i="2"/>
  <c r="B94" i="2"/>
  <c r="D96" i="2"/>
  <c r="D118" i="2"/>
  <c r="D122" i="2"/>
  <c r="B124" i="2"/>
  <c r="D126" i="2"/>
  <c r="Y129" i="2"/>
  <c r="AB130" i="2"/>
  <c r="D130" i="2" s="1"/>
  <c r="J140" i="2"/>
  <c r="P142" i="2"/>
  <c r="V142" i="2"/>
  <c r="D151" i="2"/>
  <c r="D159" i="2"/>
  <c r="M170" i="2"/>
  <c r="D174" i="2"/>
  <c r="D193" i="2"/>
  <c r="P203" i="2"/>
  <c r="M289" i="2"/>
  <c r="D289" i="2" s="1"/>
  <c r="C289" i="2"/>
  <c r="AB292" i="2"/>
  <c r="G305" i="2"/>
  <c r="V313" i="2"/>
  <c r="E322" i="2"/>
  <c r="D324" i="2"/>
  <c r="D53" i="2"/>
  <c r="D57" i="2"/>
  <c r="J60" i="2"/>
  <c r="D65" i="2"/>
  <c r="D78" i="2"/>
  <c r="D84" i="2"/>
  <c r="V92" i="2"/>
  <c r="D92" i="2" s="1"/>
  <c r="P102" i="2"/>
  <c r="D102" i="2" s="1"/>
  <c r="M105" i="2"/>
  <c r="D108" i="2"/>
  <c r="AB113" i="2"/>
  <c r="D125" i="2"/>
  <c r="P129" i="2"/>
  <c r="D149" i="2"/>
  <c r="D157" i="2"/>
  <c r="S168" i="2"/>
  <c r="Y168" i="2"/>
  <c r="N170" i="2"/>
  <c r="P170" i="2" s="1"/>
  <c r="J175" i="2"/>
  <c r="T163" i="2"/>
  <c r="V188" i="2"/>
  <c r="D189" i="2"/>
  <c r="J207" i="2"/>
  <c r="D210" i="2"/>
  <c r="C272" i="2"/>
  <c r="S272" i="2"/>
  <c r="D272" i="2" s="1"/>
  <c r="D280" i="2"/>
  <c r="C299" i="2"/>
  <c r="G299" i="2"/>
  <c r="J333" i="2"/>
  <c r="D177" i="2"/>
  <c r="D198" i="2"/>
  <c r="D200" i="2"/>
  <c r="B215" i="2"/>
  <c r="M278" i="2"/>
  <c r="D278" i="2" s="1"/>
  <c r="C278" i="2"/>
  <c r="V328" i="2"/>
  <c r="U322" i="2"/>
  <c r="U312" i="2" s="1"/>
  <c r="S215" i="2"/>
  <c r="AB215" i="2"/>
  <c r="D216" i="2"/>
  <c r="V226" i="2"/>
  <c r="D229" i="2"/>
  <c r="D246" i="2"/>
  <c r="G248" i="2"/>
  <c r="D252" i="2"/>
  <c r="D263" i="2"/>
  <c r="D265" i="2"/>
  <c r="D267" i="2"/>
  <c r="Y270" i="2"/>
  <c r="D281" i="2"/>
  <c r="D285" i="2"/>
  <c r="D287" i="2"/>
  <c r="M292" i="2"/>
  <c r="D293" i="2"/>
  <c r="D295" i="2"/>
  <c r="AB299" i="2"/>
  <c r="E298" i="2"/>
  <c r="U298" i="2"/>
  <c r="D306" i="2"/>
  <c r="J314" i="2"/>
  <c r="G319" i="2"/>
  <c r="F322" i="2"/>
  <c r="P323" i="2"/>
  <c r="V323" i="2"/>
  <c r="M328" i="2"/>
  <c r="G330" i="2"/>
  <c r="S330" i="2"/>
  <c r="P331" i="2"/>
  <c r="M334" i="2"/>
  <c r="S334" i="2"/>
  <c r="Y333" i="2"/>
  <c r="D335" i="2"/>
  <c r="D192" i="2"/>
  <c r="D199" i="2"/>
  <c r="D205" i="2"/>
  <c r="B207" i="2"/>
  <c r="D208" i="2"/>
  <c r="B218" i="2"/>
  <c r="C219" i="2"/>
  <c r="Y222" i="2"/>
  <c r="AB226" i="2"/>
  <c r="D234" i="2"/>
  <c r="M248" i="2"/>
  <c r="D250" i="2"/>
  <c r="D262" i="2"/>
  <c r="D284" i="2"/>
  <c r="D291" i="2"/>
  <c r="P294" i="2"/>
  <c r="Q298" i="2"/>
  <c r="V301" i="2"/>
  <c r="P301" i="2"/>
  <c r="D303" i="2"/>
  <c r="E313" i="2"/>
  <c r="J313" i="2"/>
  <c r="V314" i="2"/>
  <c r="D321" i="2"/>
  <c r="K322" i="2"/>
  <c r="D326" i="2"/>
  <c r="D327" i="2"/>
  <c r="H322" i="2"/>
  <c r="J322" i="2" s="1"/>
  <c r="Y328" i="2"/>
  <c r="AB331" i="2"/>
  <c r="Y334" i="2"/>
  <c r="Q188" i="2"/>
  <c r="Q183" i="2" s="1"/>
  <c r="J203" i="2"/>
  <c r="V203" i="2"/>
  <c r="G218" i="2"/>
  <c r="L218" i="2"/>
  <c r="D224" i="2"/>
  <c r="D233" i="2"/>
  <c r="D238" i="2"/>
  <c r="D245" i="2"/>
  <c r="D247" i="2"/>
  <c r="D256" i="2"/>
  <c r="D260" i="2"/>
  <c r="D264" i="2"/>
  <c r="Q269" i="2"/>
  <c r="P290" i="2"/>
  <c r="M294" i="2"/>
  <c r="P302" i="2"/>
  <c r="D302" i="2" s="1"/>
  <c r="D307" i="2"/>
  <c r="D317" i="2"/>
  <c r="C328" i="2"/>
  <c r="T322" i="2"/>
  <c r="F41" i="1"/>
  <c r="G42" i="1"/>
  <c r="G160" i="1"/>
  <c r="G163" i="1" s="1"/>
  <c r="G165" i="1" s="1"/>
  <c r="AB105" i="2"/>
  <c r="P26" i="2"/>
  <c r="O25" i="2"/>
  <c r="P25" i="2" s="1"/>
  <c r="J111" i="2"/>
  <c r="D128" i="2"/>
  <c r="G32" i="1"/>
  <c r="Y9" i="2"/>
  <c r="AA25" i="2"/>
  <c r="Z26" i="2"/>
  <c r="Z25" i="2" s="1"/>
  <c r="AB29" i="2"/>
  <c r="AB40" i="2"/>
  <c r="B46" i="2"/>
  <c r="K90" i="2"/>
  <c r="V91" i="2"/>
  <c r="Y98" i="2"/>
  <c r="X97" i="2"/>
  <c r="Y97" i="2" s="1"/>
  <c r="M99" i="2"/>
  <c r="B120" i="2"/>
  <c r="AB120" i="2"/>
  <c r="J270" i="2"/>
  <c r="G44" i="1"/>
  <c r="B24" i="2"/>
  <c r="M24" i="2"/>
  <c r="D24" i="2" s="1"/>
  <c r="K25" i="2"/>
  <c r="B30" i="2"/>
  <c r="M30" i="2"/>
  <c r="M38" i="2"/>
  <c r="D38" i="2" s="1"/>
  <c r="L26" i="2"/>
  <c r="J39" i="2"/>
  <c r="B39" i="2"/>
  <c r="M49" i="2"/>
  <c r="L48" i="2"/>
  <c r="Y49" i="2"/>
  <c r="X48" i="2"/>
  <c r="Y48" i="2" s="1"/>
  <c r="D52" i="2"/>
  <c r="G61" i="2"/>
  <c r="F60" i="2"/>
  <c r="D62" i="2"/>
  <c r="F73" i="2"/>
  <c r="P74" i="2"/>
  <c r="I74" i="2"/>
  <c r="J87" i="2"/>
  <c r="G90" i="2"/>
  <c r="J98" i="2"/>
  <c r="G99" i="2"/>
  <c r="P105" i="2"/>
  <c r="Y105" i="2"/>
  <c r="G111" i="2"/>
  <c r="V111" i="2"/>
  <c r="W142" i="2"/>
  <c r="S74" i="2"/>
  <c r="R73" i="2"/>
  <c r="S73" i="2" s="1"/>
  <c r="P10" i="2"/>
  <c r="O9" i="2"/>
  <c r="Y10" i="2"/>
  <c r="M11" i="2"/>
  <c r="D11" i="2" s="1"/>
  <c r="L10" i="2"/>
  <c r="C23" i="2"/>
  <c r="M23" i="2"/>
  <c r="D23" i="2" s="1"/>
  <c r="V40" i="2"/>
  <c r="AB46" i="2"/>
  <c r="Y91" i="2"/>
  <c r="B99" i="2"/>
  <c r="E98" i="2"/>
  <c r="B111" i="2"/>
  <c r="B206" i="2"/>
  <c r="K203" i="2"/>
  <c r="M203" i="2" s="1"/>
  <c r="K10" i="2"/>
  <c r="AB10" i="2"/>
  <c r="AA9" i="2"/>
  <c r="D16" i="2"/>
  <c r="D21" i="2"/>
  <c r="G25" i="2"/>
  <c r="Y26" i="2"/>
  <c r="W25" i="2"/>
  <c r="Y25" i="2" s="1"/>
  <c r="B29" i="2"/>
  <c r="C30" i="2"/>
  <c r="D34" i="2"/>
  <c r="C38" i="2"/>
  <c r="B40" i="2"/>
  <c r="J40" i="2"/>
  <c r="Y40" i="2"/>
  <c r="X39" i="2"/>
  <c r="H48" i="2"/>
  <c r="B50" i="2"/>
  <c r="Q49" i="2"/>
  <c r="D56" i="2"/>
  <c r="B60" i="2"/>
  <c r="S61" i="2"/>
  <c r="R60" i="2"/>
  <c r="S60" i="2" s="1"/>
  <c r="AB61" i="2"/>
  <c r="E74" i="2"/>
  <c r="G74" i="2" s="1"/>
  <c r="B87" i="2"/>
  <c r="P91" i="2"/>
  <c r="O90" i="2"/>
  <c r="P90" i="2" s="1"/>
  <c r="C94" i="2"/>
  <c r="M94" i="2"/>
  <c r="D94" i="2" s="1"/>
  <c r="L91" i="2"/>
  <c r="M98" i="2"/>
  <c r="L97" i="2"/>
  <c r="M97" i="2" s="1"/>
  <c r="V98" i="2"/>
  <c r="B105" i="2"/>
  <c r="D109" i="2"/>
  <c r="D112" i="2"/>
  <c r="M113" i="2"/>
  <c r="Y113" i="2"/>
  <c r="D119" i="2"/>
  <c r="G120" i="2"/>
  <c r="C120" i="2"/>
  <c r="P120" i="2"/>
  <c r="J215" i="2"/>
  <c r="V218" i="2"/>
  <c r="C223" i="2"/>
  <c r="M223" i="2"/>
  <c r="D223" i="2" s="1"/>
  <c r="L222" i="2"/>
  <c r="O61" i="2"/>
  <c r="C61" i="2" s="1"/>
  <c r="S124" i="2"/>
  <c r="AB124" i="2"/>
  <c r="M129" i="2"/>
  <c r="B132" i="2"/>
  <c r="J132" i="2"/>
  <c r="AB142" i="2"/>
  <c r="X142" i="2"/>
  <c r="X131" i="2" s="1"/>
  <c r="B237" i="2"/>
  <c r="Z232" i="2"/>
  <c r="Z214" i="2" s="1"/>
  <c r="AB239" i="2"/>
  <c r="D239" i="2" s="1"/>
  <c r="C239" i="2"/>
  <c r="C258" i="2"/>
  <c r="M258" i="2"/>
  <c r="D258" i="2" s="1"/>
  <c r="C87" i="2"/>
  <c r="X90" i="2"/>
  <c r="Y90" i="2" s="1"/>
  <c r="I97" i="2"/>
  <c r="U97" i="2"/>
  <c r="V97" i="2" s="1"/>
  <c r="F98" i="2"/>
  <c r="C99" i="2"/>
  <c r="C111" i="2"/>
  <c r="J124" i="2"/>
  <c r="J164" i="2"/>
  <c r="I163" i="2"/>
  <c r="Y164" i="2"/>
  <c r="X163" i="2"/>
  <c r="AB170" i="2"/>
  <c r="AA163" i="2"/>
  <c r="B175" i="2"/>
  <c r="R188" i="2"/>
  <c r="R183" i="2" s="1"/>
  <c r="C201" i="2"/>
  <c r="S201" i="2"/>
  <c r="D201" i="2" s="1"/>
  <c r="C294" i="2"/>
  <c r="G294" i="2"/>
  <c r="N309" i="2"/>
  <c r="N298" i="2" s="1"/>
  <c r="B310" i="2"/>
  <c r="G124" i="2"/>
  <c r="C124" i="2"/>
  <c r="D139" i="2"/>
  <c r="P140" i="2"/>
  <c r="G142" i="2"/>
  <c r="D152" i="2"/>
  <c r="M184" i="2"/>
  <c r="AB184" i="2"/>
  <c r="R269" i="2"/>
  <c r="S279" i="2"/>
  <c r="V299" i="2"/>
  <c r="T298" i="2"/>
  <c r="C305" i="2"/>
  <c r="P305" i="2"/>
  <c r="B164" i="2"/>
  <c r="E163" i="2"/>
  <c r="B168" i="2"/>
  <c r="G175" i="2"/>
  <c r="V175" i="2"/>
  <c r="M188" i="2"/>
  <c r="Y188" i="2"/>
  <c r="G203" i="2"/>
  <c r="M206" i="2"/>
  <c r="AB206" i="2"/>
  <c r="P207" i="2"/>
  <c r="Y207" i="2"/>
  <c r="D219" i="2"/>
  <c r="V222" i="2"/>
  <c r="P226" i="2"/>
  <c r="N269" i="2"/>
  <c r="C290" i="2"/>
  <c r="G290" i="2"/>
  <c r="F269" i="2"/>
  <c r="J309" i="2"/>
  <c r="M319" i="2"/>
  <c r="L318" i="2"/>
  <c r="G132" i="2"/>
  <c r="C132" i="2"/>
  <c r="P132" i="2"/>
  <c r="D134" i="2"/>
  <c r="M140" i="2"/>
  <c r="V140" i="2"/>
  <c r="Y141" i="2"/>
  <c r="D141" i="2" s="1"/>
  <c r="G155" i="2"/>
  <c r="C155" i="2"/>
  <c r="P155" i="2"/>
  <c r="D160" i="2"/>
  <c r="G164" i="2"/>
  <c r="V164" i="2"/>
  <c r="U163" i="2"/>
  <c r="Z163" i="2"/>
  <c r="D166" i="2"/>
  <c r="G168" i="2"/>
  <c r="V168" i="2"/>
  <c r="Y170" i="2"/>
  <c r="C172" i="2"/>
  <c r="S172" i="2"/>
  <c r="D172" i="2" s="1"/>
  <c r="D176" i="2"/>
  <c r="D182" i="2"/>
  <c r="B184" i="2"/>
  <c r="J184" i="2"/>
  <c r="Y184" i="2"/>
  <c r="D187" i="2"/>
  <c r="D197" i="2"/>
  <c r="S203" i="2"/>
  <c r="D204" i="2"/>
  <c r="D213" i="2"/>
  <c r="G215" i="2"/>
  <c r="C215" i="2"/>
  <c r="P215" i="2"/>
  <c r="J218" i="2"/>
  <c r="S218" i="2"/>
  <c r="D221" i="2"/>
  <c r="AB222" i="2"/>
  <c r="B228" i="2"/>
  <c r="K226" i="2"/>
  <c r="B226" i="2" s="1"/>
  <c r="Y232" i="2"/>
  <c r="C241" i="2"/>
  <c r="AB241" i="2"/>
  <c r="D241" i="2" s="1"/>
  <c r="C259" i="2"/>
  <c r="M259" i="2"/>
  <c r="D259" i="2" s="1"/>
  <c r="AB270" i="2"/>
  <c r="D276" i="2"/>
  <c r="P279" i="2"/>
  <c r="G301" i="2"/>
  <c r="C301" i="2"/>
  <c r="F298" i="2"/>
  <c r="AB301" i="2"/>
  <c r="Z298" i="2"/>
  <c r="AB298" i="2" s="1"/>
  <c r="D165" i="2"/>
  <c r="D169" i="2"/>
  <c r="C173" i="2"/>
  <c r="P173" i="2"/>
  <c r="D173" i="2" s="1"/>
  <c r="D179" i="2"/>
  <c r="D186" i="2"/>
  <c r="D196" i="2"/>
  <c r="S202" i="2"/>
  <c r="D202" i="2" s="1"/>
  <c r="C202" i="2"/>
  <c r="D220" i="2"/>
  <c r="G226" i="2"/>
  <c r="S226" i="2"/>
  <c r="D227" i="2"/>
  <c r="L226" i="2"/>
  <c r="M228" i="2"/>
  <c r="D228" i="2" s="1"/>
  <c r="C270" i="2"/>
  <c r="C271" i="2"/>
  <c r="M271" i="2"/>
  <c r="D271" i="2" s="1"/>
  <c r="AB279" i="2"/>
  <c r="AA269" i="2"/>
  <c r="M283" i="2"/>
  <c r="D283" i="2" s="1"/>
  <c r="C283" i="2"/>
  <c r="L279" i="2"/>
  <c r="O298" i="2"/>
  <c r="M244" i="2"/>
  <c r="M299" i="2"/>
  <c r="L298" i="2"/>
  <c r="S301" i="2"/>
  <c r="C310" i="2"/>
  <c r="P310" i="2"/>
  <c r="D310" i="2" s="1"/>
  <c r="H318" i="2"/>
  <c r="J319" i="2"/>
  <c r="B319" i="2"/>
  <c r="Y319" i="2"/>
  <c r="X318" i="2"/>
  <c r="L232" i="2"/>
  <c r="M232" i="2" s="1"/>
  <c r="AB237" i="2"/>
  <c r="C248" i="2"/>
  <c r="D253" i="2"/>
  <c r="D261" i="2"/>
  <c r="AB268" i="2"/>
  <c r="D268" i="2" s="1"/>
  <c r="D273" i="2"/>
  <c r="T269" i="2"/>
  <c r="Y279" i="2"/>
  <c r="X269" i="2"/>
  <c r="D282" i="2"/>
  <c r="AB290" i="2"/>
  <c r="C292" i="2"/>
  <c r="J292" i="2"/>
  <c r="AB294" i="2"/>
  <c r="J299" i="2"/>
  <c r="B299" i="2"/>
  <c r="H298" i="2"/>
  <c r="B301" i="2"/>
  <c r="D304" i="2"/>
  <c r="M305" i="2"/>
  <c r="W313" i="2"/>
  <c r="W312" i="2" s="1"/>
  <c r="Y314" i="2"/>
  <c r="F163" i="2"/>
  <c r="C164" i="2"/>
  <c r="C168" i="2"/>
  <c r="AA203" i="2"/>
  <c r="AB203" i="2" s="1"/>
  <c r="AA232" i="2"/>
  <c r="AA214" i="2" s="1"/>
  <c r="C237" i="2"/>
  <c r="D243" i="2"/>
  <c r="D249" i="2"/>
  <c r="M255" i="2"/>
  <c r="D255" i="2" s="1"/>
  <c r="H269" i="2"/>
  <c r="J269" i="2" s="1"/>
  <c r="D288" i="2"/>
  <c r="G292" i="2"/>
  <c r="B292" i="2"/>
  <c r="D297" i="2"/>
  <c r="R298" i="2"/>
  <c r="Y299" i="2"/>
  <c r="X298" i="2"/>
  <c r="J305" i="2"/>
  <c r="B305" i="2"/>
  <c r="D308" i="2"/>
  <c r="P311" i="2"/>
  <c r="D311" i="2" s="1"/>
  <c r="B311" i="2"/>
  <c r="B314" i="2"/>
  <c r="P314" i="2"/>
  <c r="O313" i="2"/>
  <c r="T318" i="2"/>
  <c r="V318" i="2" s="1"/>
  <c r="V319" i="2"/>
  <c r="B333" i="2"/>
  <c r="S313" i="2"/>
  <c r="K313" i="2"/>
  <c r="K312" i="2" s="1"/>
  <c r="M314" i="2"/>
  <c r="AB314" i="2"/>
  <c r="AA313" i="2"/>
  <c r="L322" i="2"/>
  <c r="X322" i="2"/>
  <c r="Y322" i="2" s="1"/>
  <c r="B328" i="2"/>
  <c r="J328" i="2"/>
  <c r="H330" i="2"/>
  <c r="L330" i="2"/>
  <c r="M330" i="2" s="1"/>
  <c r="T330" i="2"/>
  <c r="V330" i="2" s="1"/>
  <c r="X330" i="2"/>
  <c r="Y330" i="2" s="1"/>
  <c r="O333" i="2"/>
  <c r="P333" i="2" s="1"/>
  <c r="AA333" i="2"/>
  <c r="AB333" i="2" s="1"/>
  <c r="C319" i="2"/>
  <c r="B323" i="2"/>
  <c r="B331" i="2"/>
  <c r="O322" i="2"/>
  <c r="P322" i="2" s="1"/>
  <c r="AA322" i="2"/>
  <c r="AB322" i="2" s="1"/>
  <c r="O330" i="2"/>
  <c r="P330" i="2" s="1"/>
  <c r="AA330" i="2"/>
  <c r="AB330" i="2" s="1"/>
  <c r="F333" i="2"/>
  <c r="R333" i="2"/>
  <c r="S333" i="2" s="1"/>
  <c r="C334" i="2"/>
  <c r="D237" i="2" l="1"/>
  <c r="W131" i="2"/>
  <c r="Y131" i="2" s="1"/>
  <c r="AA123" i="2"/>
  <c r="V214" i="2"/>
  <c r="J131" i="2"/>
  <c r="V269" i="2"/>
  <c r="H312" i="2"/>
  <c r="J312" i="2" s="1"/>
  <c r="Y203" i="2"/>
  <c r="D203" i="2" s="1"/>
  <c r="L312" i="2"/>
  <c r="K214" i="2"/>
  <c r="J104" i="2"/>
  <c r="S183" i="2"/>
  <c r="AB214" i="2"/>
  <c r="AA312" i="2"/>
  <c r="AB312" i="2" s="1"/>
  <c r="D29" i="2"/>
  <c r="R131" i="2"/>
  <c r="S131" i="2" s="1"/>
  <c r="F312" i="2"/>
  <c r="T312" i="2"/>
  <c r="V312" i="2" s="1"/>
  <c r="E214" i="2"/>
  <c r="G214" i="2" s="1"/>
  <c r="X312" i="2"/>
  <c r="Y312" i="2" s="1"/>
  <c r="AB123" i="2"/>
  <c r="O312" i="2"/>
  <c r="P312" i="2" s="1"/>
  <c r="J163" i="2"/>
  <c r="E312" i="2"/>
  <c r="U104" i="2"/>
  <c r="V104" i="2" s="1"/>
  <c r="I214" i="2"/>
  <c r="J214" i="2" s="1"/>
  <c r="M312" i="2"/>
  <c r="C218" i="2"/>
  <c r="L214" i="2"/>
  <c r="M214" i="2" s="1"/>
  <c r="K183" i="2"/>
  <c r="M183" i="2" s="1"/>
  <c r="AA183" i="2"/>
  <c r="AB183" i="2" s="1"/>
  <c r="Y269" i="2"/>
  <c r="B90" i="2"/>
  <c r="V322" i="2"/>
  <c r="G123" i="2"/>
  <c r="R163" i="2"/>
  <c r="S163" i="2" s="1"/>
  <c r="AB269" i="2"/>
  <c r="B91" i="2"/>
  <c r="Z8" i="2"/>
  <c r="AB90" i="2"/>
  <c r="C175" i="2"/>
  <c r="M163" i="2"/>
  <c r="M298" i="2"/>
  <c r="M270" i="2"/>
  <c r="D270" i="2" s="1"/>
  <c r="V163" i="2"/>
  <c r="M218" i="2"/>
  <c r="D218" i="2" s="1"/>
  <c r="C113" i="2"/>
  <c r="S322" i="2"/>
  <c r="Y140" i="2"/>
  <c r="D140" i="2" s="1"/>
  <c r="Y163" i="2"/>
  <c r="G104" i="2"/>
  <c r="C49" i="2"/>
  <c r="D323" i="2"/>
  <c r="B140" i="2"/>
  <c r="B131" i="2"/>
  <c r="C74" i="2"/>
  <c r="B188" i="2"/>
  <c r="D331" i="2"/>
  <c r="AB91" i="2"/>
  <c r="N163" i="2"/>
  <c r="P163" i="2" s="1"/>
  <c r="C313" i="2"/>
  <c r="S142" i="2"/>
  <c r="L39" i="2"/>
  <c r="M39" i="2" s="1"/>
  <c r="S40" i="2"/>
  <c r="D40" i="2" s="1"/>
  <c r="R39" i="2"/>
  <c r="S39" i="2" s="1"/>
  <c r="Y298" i="2"/>
  <c r="D319" i="2"/>
  <c r="D244" i="2"/>
  <c r="S269" i="2"/>
  <c r="K269" i="2"/>
  <c r="B269" i="2" s="1"/>
  <c r="Q103" i="2"/>
  <c r="D99" i="2"/>
  <c r="D299" i="2"/>
  <c r="D292" i="2"/>
  <c r="P269" i="2"/>
  <c r="V298" i="2"/>
  <c r="D334" i="2"/>
  <c r="B322" i="2"/>
  <c r="B170" i="2"/>
  <c r="D184" i="2"/>
  <c r="P98" i="2"/>
  <c r="O97" i="2"/>
  <c r="P97" i="2" s="1"/>
  <c r="M322" i="2"/>
  <c r="D314" i="2"/>
  <c r="AB232" i="2"/>
  <c r="D232" i="2" s="1"/>
  <c r="G313" i="2"/>
  <c r="M226" i="2"/>
  <c r="D226" i="2" s="1"/>
  <c r="D170" i="2"/>
  <c r="AB129" i="2"/>
  <c r="D129" i="2" s="1"/>
  <c r="W103" i="2"/>
  <c r="C40" i="2"/>
  <c r="L73" i="2"/>
  <c r="M73" i="2" s="1"/>
  <c r="M132" i="2"/>
  <c r="D132" i="2" s="1"/>
  <c r="B129" i="2"/>
  <c r="D248" i="2"/>
  <c r="U73" i="2"/>
  <c r="V73" i="2" s="1"/>
  <c r="V74" i="2"/>
  <c r="C203" i="2"/>
  <c r="B123" i="2"/>
  <c r="C322" i="2"/>
  <c r="D328" i="2"/>
  <c r="S298" i="2"/>
  <c r="B222" i="2"/>
  <c r="B309" i="2"/>
  <c r="D207" i="2"/>
  <c r="D175" i="2"/>
  <c r="C123" i="2"/>
  <c r="D113" i="2"/>
  <c r="D46" i="2"/>
  <c r="D105" i="2"/>
  <c r="D87" i="2"/>
  <c r="D30" i="2"/>
  <c r="H103" i="2"/>
  <c r="G322" i="2"/>
  <c r="M222" i="2"/>
  <c r="D222" i="2" s="1"/>
  <c r="C222" i="2"/>
  <c r="J48" i="2"/>
  <c r="H8" i="2"/>
  <c r="K9" i="2"/>
  <c r="B10" i="2"/>
  <c r="M10" i="2"/>
  <c r="D10" i="2" s="1"/>
  <c r="L9" i="2"/>
  <c r="C10" i="2"/>
  <c r="B142" i="2"/>
  <c r="C232" i="2"/>
  <c r="J318" i="2"/>
  <c r="B313" i="2"/>
  <c r="P313" i="2"/>
  <c r="D305" i="2"/>
  <c r="J298" i="2"/>
  <c r="B298" i="2"/>
  <c r="B318" i="2"/>
  <c r="D301" i="2"/>
  <c r="D164" i="2"/>
  <c r="D155" i="2"/>
  <c r="P309" i="2"/>
  <c r="D309" i="2" s="1"/>
  <c r="D294" i="2"/>
  <c r="G98" i="2"/>
  <c r="C98" i="2"/>
  <c r="F97" i="2"/>
  <c r="G183" i="2"/>
  <c r="M91" i="2"/>
  <c r="L90" i="2"/>
  <c r="C91" i="2"/>
  <c r="B74" i="2"/>
  <c r="E73" i="2"/>
  <c r="B73" i="2" s="1"/>
  <c r="AB9" i="2"/>
  <c r="AA8" i="2"/>
  <c r="B203" i="2"/>
  <c r="U103" i="2"/>
  <c r="O103" i="2"/>
  <c r="M26" i="2"/>
  <c r="L25" i="2"/>
  <c r="C26" i="2"/>
  <c r="B25" i="2"/>
  <c r="AB25" i="2"/>
  <c r="G34" i="1"/>
  <c r="F32" i="1"/>
  <c r="M279" i="2"/>
  <c r="D279" i="2" s="1"/>
  <c r="L269" i="2"/>
  <c r="C226" i="2"/>
  <c r="G298" i="2"/>
  <c r="C298" i="2"/>
  <c r="G269" i="2"/>
  <c r="S188" i="2"/>
  <c r="D188" i="2" s="1"/>
  <c r="J97" i="2"/>
  <c r="F103" i="2"/>
  <c r="W8" i="2"/>
  <c r="W7" i="2" s="1"/>
  <c r="C330" i="2"/>
  <c r="C279" i="2"/>
  <c r="Y318" i="2"/>
  <c r="D168" i="2"/>
  <c r="D290" i="2"/>
  <c r="D206" i="2"/>
  <c r="Y142" i="2"/>
  <c r="S49" i="2"/>
  <c r="D49" i="2" s="1"/>
  <c r="Q48" i="2"/>
  <c r="B49" i="2"/>
  <c r="B104" i="2"/>
  <c r="T103" i="2"/>
  <c r="T7" i="2" s="1"/>
  <c r="J74" i="2"/>
  <c r="I73" i="2"/>
  <c r="J73" i="2" s="1"/>
  <c r="M48" i="2"/>
  <c r="C48" i="2"/>
  <c r="F44" i="1"/>
  <c r="G52" i="1"/>
  <c r="F52" i="1" s="1"/>
  <c r="G65" i="1"/>
  <c r="F65" i="1" s="1"/>
  <c r="F42" i="1"/>
  <c r="G333" i="2"/>
  <c r="D333" i="2" s="1"/>
  <c r="C333" i="2"/>
  <c r="J330" i="2"/>
  <c r="D330" i="2" s="1"/>
  <c r="B330" i="2"/>
  <c r="AB313" i="2"/>
  <c r="Y313" i="2"/>
  <c r="G163" i="2"/>
  <c r="M313" i="2"/>
  <c r="P298" i="2"/>
  <c r="D215" i="2"/>
  <c r="G131" i="2"/>
  <c r="M318" i="2"/>
  <c r="C318" i="2"/>
  <c r="C188" i="2"/>
  <c r="C142" i="2"/>
  <c r="D124" i="2"/>
  <c r="AB163" i="2"/>
  <c r="B232" i="2"/>
  <c r="P61" i="2"/>
  <c r="D61" i="2" s="1"/>
  <c r="O60" i="2"/>
  <c r="P60" i="2" s="1"/>
  <c r="D120" i="2"/>
  <c r="Y39" i="2"/>
  <c r="X8" i="2"/>
  <c r="B98" i="2"/>
  <c r="E97" i="2"/>
  <c r="P9" i="2"/>
  <c r="D111" i="2"/>
  <c r="G60" i="2"/>
  <c r="B26" i="2"/>
  <c r="V90" i="2"/>
  <c r="AB26" i="2"/>
  <c r="B214" i="2" l="1"/>
  <c r="E103" i="2"/>
  <c r="I103" i="2"/>
  <c r="J103" i="2" s="1"/>
  <c r="H7" i="2"/>
  <c r="G312" i="2"/>
  <c r="C104" i="2"/>
  <c r="B183" i="2"/>
  <c r="D74" i="2"/>
  <c r="C163" i="2"/>
  <c r="D91" i="2"/>
  <c r="D142" i="2"/>
  <c r="D322" i="2"/>
  <c r="R8" i="2"/>
  <c r="D39" i="2"/>
  <c r="C39" i="2"/>
  <c r="C183" i="2"/>
  <c r="D313" i="2"/>
  <c r="D131" i="2"/>
  <c r="U8" i="2"/>
  <c r="U7" i="2" s="1"/>
  <c r="V7" i="2" s="1"/>
  <c r="M269" i="2"/>
  <c r="D269" i="2" s="1"/>
  <c r="N103" i="2"/>
  <c r="N7" i="2" s="1"/>
  <c r="C131" i="2"/>
  <c r="B163" i="2"/>
  <c r="D123" i="2"/>
  <c r="O8" i="2"/>
  <c r="C60" i="2"/>
  <c r="D60" i="2"/>
  <c r="C214" i="2"/>
  <c r="Z103" i="2"/>
  <c r="Z7" i="2" s="1"/>
  <c r="D98" i="2"/>
  <c r="K103" i="2"/>
  <c r="C73" i="2"/>
  <c r="X103" i="2"/>
  <c r="Y103" i="2" s="1"/>
  <c r="D312" i="2"/>
  <c r="AA103" i="2"/>
  <c r="AA7" i="2" s="1"/>
  <c r="C269" i="2"/>
  <c r="D163" i="2"/>
  <c r="D104" i="2"/>
  <c r="L103" i="2"/>
  <c r="D318" i="2"/>
  <c r="K8" i="2"/>
  <c r="B9" i="2"/>
  <c r="Q8" i="2"/>
  <c r="Q7" i="2" s="1"/>
  <c r="S48" i="2"/>
  <c r="D48" i="2" s="1"/>
  <c r="C312" i="2"/>
  <c r="M9" i="2"/>
  <c r="D9" i="2" s="1"/>
  <c r="L8" i="2"/>
  <c r="L7" i="2" s="1"/>
  <c r="C9" i="2"/>
  <c r="G103" i="2"/>
  <c r="F34" i="1"/>
  <c r="G67" i="1"/>
  <c r="F67" i="1" s="1"/>
  <c r="B312" i="2"/>
  <c r="I8" i="2"/>
  <c r="I7" i="2" s="1"/>
  <c r="R103" i="2"/>
  <c r="S103" i="2" s="1"/>
  <c r="M25" i="2"/>
  <c r="D25" i="2" s="1"/>
  <c r="C25" i="2"/>
  <c r="AB8" i="2"/>
  <c r="G97" i="2"/>
  <c r="D97" i="2" s="1"/>
  <c r="C97" i="2"/>
  <c r="F8" i="2"/>
  <c r="F7" i="2" s="1"/>
  <c r="D183" i="2"/>
  <c r="B48" i="2"/>
  <c r="B97" i="2"/>
  <c r="E8" i="2"/>
  <c r="E7" i="2" s="1"/>
  <c r="G73" i="2"/>
  <c r="D73" i="2" s="1"/>
  <c r="Y8" i="2"/>
  <c r="D298" i="2"/>
  <c r="D26" i="2"/>
  <c r="V103" i="2"/>
  <c r="M90" i="2"/>
  <c r="D90" i="2" s="1"/>
  <c r="C90" i="2"/>
  <c r="D214" i="2"/>
  <c r="J7" i="2" l="1"/>
  <c r="X7" i="2"/>
  <c r="Y7" i="2" s="1"/>
  <c r="AB7" i="2"/>
  <c r="K7" i="2"/>
  <c r="M7" i="2" s="1"/>
  <c r="P8" i="2"/>
  <c r="O7" i="2"/>
  <c r="P7" i="2" s="1"/>
  <c r="R7" i="2"/>
  <c r="S7" i="2" s="1"/>
  <c r="V8" i="2"/>
  <c r="AB103" i="2"/>
  <c r="B103" i="2"/>
  <c r="P103" i="2"/>
  <c r="M103" i="2"/>
  <c r="G8" i="2"/>
  <c r="C8" i="2"/>
  <c r="J8" i="2"/>
  <c r="M8" i="2"/>
  <c r="S8" i="2"/>
  <c r="B8" i="2"/>
  <c r="C103" i="2"/>
  <c r="D103" i="2" l="1"/>
  <c r="B7" i="2"/>
  <c r="D8" i="2"/>
  <c r="G7" i="2"/>
  <c r="C7" i="2"/>
  <c r="D7" i="2" l="1"/>
</calcChain>
</file>

<file path=xl/sharedStrings.xml><?xml version="1.0" encoding="utf-8"?>
<sst xmlns="http://schemas.openxmlformats.org/spreadsheetml/2006/main" count="535" uniqueCount="376">
  <si>
    <t>ОБЩИНСКИ СЪВЕТ</t>
  </si>
  <si>
    <t xml:space="preserve">На основание чл. 21, ал.1, т.6 от ЗМСМА, и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</si>
  <si>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</si>
  <si>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 към 31.08.2023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</si>
  <si>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</si>
  <si>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</si>
  <si>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</si>
  <si>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</si>
  <si>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§§</t>
  </si>
  <si>
    <t>Всичко:</t>
  </si>
  <si>
    <t>ІІІ тр.</t>
  </si>
  <si>
    <t>Трансфери м/у бюджети (нето)</t>
  </si>
  <si>
    <t xml:space="preserve"> - трансфери между бюджети - получени трансфери (+)</t>
  </si>
  <si>
    <t xml:space="preserve"> -Дирекция  КТМД, вкл. регионални структури в сферата на културата</t>
  </si>
  <si>
    <t xml:space="preserve"> - вътр. трансф.в системата на първост.р-л </t>
  </si>
  <si>
    <t xml:space="preserve"> - Община Велико Търново</t>
  </si>
  <si>
    <t>ВСИЧКО ТРАНСФЕРИ:</t>
  </si>
  <si>
    <t>ВСИЧКО ПРИХОДИ ЗА ДЕЛЕГ.ОТ ДЪРЖ.Д-СТИ:</t>
  </si>
  <si>
    <t>МЕСТНИ ПРИХОДИ</t>
  </si>
  <si>
    <t>Неданъчни приходи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</si>
  <si>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</si>
  <si>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</si>
  <si>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</si>
  <si>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</si>
  <si>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 xml:space="preserve"> - Кметство Килифарево</t>
  </si>
  <si>
    <t xml:space="preserve"> - Група кметства Килифарево</t>
  </si>
  <si>
    <t xml:space="preserve"> - Кметство Ресен</t>
  </si>
  <si>
    <t xml:space="preserve"> - Кметство Самоводене</t>
  </si>
  <si>
    <t>ОПЕРАЦИИ С ФИН.АКТИВИ И ПАСИВИ</t>
  </si>
  <si>
    <t>Депозити и ср-ва по с/ки /нето/</t>
  </si>
  <si>
    <t xml:space="preserve"> - наличност в левове по сметки в края на периода (-)</t>
  </si>
  <si>
    <t>ВСИЧКО ОПЕРАЦИИ С ФИН.АКТИВИ И ПАСИВИ: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</si>
  <si>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</si>
  <si>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</si>
  <si>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</si>
  <si>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</si>
  <si>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2 Отбрана и сигурност</t>
  </si>
  <si>
    <t xml:space="preserve">Група 5 Защита на населението, управление и дейности </t>
  </si>
  <si>
    <t xml:space="preserve">при стихийни бедствия и аварии </t>
  </si>
  <si>
    <t xml:space="preserve"> - в т. ч.: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</si>
  <si>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</si>
  <si>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</si>
  <si>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</si>
  <si>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</si>
  <si>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</si>
  <si>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1 Общи държавни служби</t>
  </si>
  <si>
    <t>Група 1 Изпълнителни и законодателни органи</t>
  </si>
  <si>
    <t>Функция 3 Образование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</si>
  <si>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</si>
  <si>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</si>
  <si>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</si>
  <si>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</si>
  <si>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</si>
  <si>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</si>
  <si>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</si>
  <si>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</si>
  <si>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</si>
  <si>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</si>
  <si>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 xml:space="preserve"> - Кметство Дебелец</t>
  </si>
  <si>
    <t>Група 2 Опазване на околната среда</t>
  </si>
  <si>
    <t>Група 2 Физическа култура и спорт</t>
  </si>
  <si>
    <t xml:space="preserve"> - ОП "Общинско кабелно радио В.Т."</t>
  </si>
  <si>
    <t xml:space="preserve"> - ДКС "Васил Левски"</t>
  </si>
  <si>
    <t>Функция 8 Икономически дейности и услуги</t>
  </si>
  <si>
    <t>Група 3 Транспорт и съобщения</t>
  </si>
  <si>
    <t>Група 6 Други дейности по икономиката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</si>
  <si>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</si>
  <si>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</si>
  <si>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</si>
  <si>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</si>
  <si>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>ИНВЕСТИЦИОННА ПРОГРАМА</t>
  </si>
  <si>
    <t>ПЛАН КЪМ 31.08.2023 Г.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</si>
  <si>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</si>
  <si>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</si>
  <si>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</si>
  <si>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</si>
  <si>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</si>
  <si>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</si>
  <si>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</si>
  <si>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</si>
  <si>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</si>
  <si>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</si>
  <si>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</si>
  <si>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</si>
  <si>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</si>
  <si>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</si>
  <si>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</si>
  <si>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</si>
  <si>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</si>
  <si>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</si>
  <si>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Емен</t>
  </si>
  <si>
    <t>Основен ремонт сгради общинска собственост на територията на кметство с. Велчево</t>
  </si>
  <si>
    <t>Основен ремонт сгради общинска собственост с. Вонеща вода</t>
  </si>
  <si>
    <t>Основен ремонт сгради общинска собственост на територията на кметство с. Габровци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</si>
  <si>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</si>
  <si>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</si>
  <si>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Миндя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</si>
  <si>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</si>
  <si>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Церова кория</t>
  </si>
  <si>
    <t>Основен ремонт сгради общинска собственост на територията на кметство с. Ялово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</si>
  <si>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</si>
  <si>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</si>
  <si>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</si>
  <si>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</si>
  <si>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</si>
  <si>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</si>
  <si>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</si>
  <si>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</si>
  <si>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</si>
  <si>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Сензор за ниво на вода на моста над р. "Янтра" в ЖК "Чолаковци"</t>
  </si>
  <si>
    <t>Основен ремонт видеонаблюдение 2023</t>
  </si>
  <si>
    <t>Възстановяване на улици в с. Ново село - водостоци, ПМС 92/17.04.2015 г.</t>
  </si>
  <si>
    <t>Трайно възстановяване на каменния мост над река Белица в гр. Дебелец по ПМС 96 от 25.04.2019 г.</t>
  </si>
  <si>
    <t>Реконструкция на водосток между с. Шемшево и нов мост над р. Янтра - проектиране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</si>
  <si>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</si>
  <si>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</si>
  <si>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</si>
  <si>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</si>
  <si>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</si>
  <si>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</si>
  <si>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</si>
  <si>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</si>
  <si>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Енергийна ефективност сграда ПЕГ "Проф. д-р Асен Златаров"</t>
  </si>
  <si>
    <t>Функция 04 Здравеопазване</t>
  </si>
  <si>
    <t>Център за обучение и превенция на зависимости</t>
  </si>
  <si>
    <t>Детска ясла "Пролет" - основен ремонт на стъпала и тротоарна настилка</t>
  </si>
  <si>
    <t>Детска ясла "Слънце" - осигуряване на достъпна среда</t>
  </si>
  <si>
    <t>Детска ясла "Мечо Пух- 3" - ремонтни дейности на санитарен възел и прилежащо помещение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</si>
  <si>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</si>
  <si>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</si>
  <si>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Здравен кабинет в ДГ "Мечо пух" с. Беляковец - преустройство на съществуващо помещение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</si>
  <si>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</si>
  <si>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</si>
  <si>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</si>
  <si>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</si>
  <si>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Основен ремонт сграда и част от прилежащите пространства на ул. "Цветарска"14</t>
  </si>
  <si>
    <t>Клуб на пенсионера и инвалида, с. Ресен - направа на навес</t>
  </si>
  <si>
    <t>Клуб на пенсионера и инвалида, с. Малки Чифлик - основен ремонт на покривно пространство</t>
  </si>
  <si>
    <t>Клуб на пенсионера и инвалида, с. Ялово - смяна на дограма</t>
  </si>
  <si>
    <t>Клуб на пенсионера и инвалида, с. Балван - смяна на дограма</t>
  </si>
  <si>
    <t>Клуб на пенсионера и инвалида, с. Ветринци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</si>
  <si>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</si>
  <si>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Клуб на пенсионера и инвалида, гр. Дебелец - ремонт санитарен възел</t>
  </si>
  <si>
    <t>Център за работа с деца и младежи, с. Самоводене - смяна на дограма</t>
  </si>
  <si>
    <t>Център за работа с деца и младежи, с. Церова Кория - смяна на дограма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</si>
  <si>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</si>
  <si>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</si>
  <si>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</si>
  <si>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детска площадка Централен градски парк, гр. Дебелец</t>
  </si>
  <si>
    <t>Доставка и монтаж на  детско съоръжение "Тролей", с. Балван</t>
  </si>
  <si>
    <t>Основен ремонт на фонтан, с. Ресен</t>
  </si>
  <si>
    <t>Основен ремонт на детски площадки в междублокови пространства в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</si>
  <si>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</si>
  <si>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</si>
  <si>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 xml:space="preserve">Основен ремонт Улична осветителна мрежа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</si>
  <si>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</si>
  <si>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ул. "България", гр. Велико Търново - подмяна на старите тролейбусни стълбове с нови архитектурни стълбове и подмяна на старите осветителни тела с нови по архитектурен дизайн с LED светлинен източник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</si>
  <si>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</si>
  <si>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Ремонт на покрив на сграда общинска собственост, находяща се на улица "Велчо Джамджията" №19, гр. В.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</si>
  <si>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</si>
  <si>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</si>
  <si>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</si>
  <si>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</si>
  <si>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</si>
  <si>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Вътрешен интериор, декори, стенописи, арки  по проект "Разширение на Мултимедиен посетителски център "Царевград Търнов" по ОП „Региони в растеж“ 2014-2020г., №BG16RFOP001-1.009-0007 /код 98/</t>
  </si>
  <si>
    <t>Основен ремонт покрив РБ "П. Р. Славейков"</t>
  </si>
  <si>
    <t>Основен ремонт покрив читалище с. Самоводене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</si>
  <si>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</si>
  <si>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</si>
  <si>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</si>
  <si>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</si>
  <si>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Обект- Реконструкция на бул. "България" по проект Интегриран градски транспорт на гр. Велико Търново по ОП „Региони в растеж“ 2014-2020г. BG16RFOP001 - 1.009-0005-C01 /код 98/</t>
  </si>
  <si>
    <t xml:space="preserve">Обект - Изграждане на кръгово кръстовище между  ул. "Христо Ботев", "Седми юли", "Цар Т. Светослав"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</si>
  <si>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</si>
  <si>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</si>
  <si>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</t>
  </si>
  <si>
    <t>Компютри и хардуер по проект "Подкрепа на развитието на регион Велико Търново" по Програма "Развитие на регионите" 2021 - 2027 №BG16RFOP001-8.006-0009-C01 /код 98/</t>
  </si>
  <si>
    <t>Преносим компютър за нуждите на Кметство с. Ресен</t>
  </si>
  <si>
    <t>Компютри, лаптоп и проектор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</si>
  <si>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Компютърна конфигурация за нуждите на Кметство гр. Дебелец 2023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</si>
  <si>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</si>
  <si>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</si>
  <si>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</si>
  <si>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</si>
  <si>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Климатична система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</si>
  <si>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Община Велико Търново - система за контрол на достъп и работно време</t>
  </si>
  <si>
    <t>Осигуряване на достъпна среда в сграда Кметство гр. Килифарево</t>
  </si>
  <si>
    <t>Климатик за нуждите на Кметство с. Вонеща вода</t>
  </si>
  <si>
    <t>Климатици за нуждите на общинска администрация и кметствата</t>
  </si>
  <si>
    <t>5204 Придобиване на транспортни средства</t>
  </si>
  <si>
    <t>5205  Придобиване на стопански инвентар</t>
  </si>
  <si>
    <t>Рецепция с герб на Община Велико Търново за нуждите на Общинска администрация</t>
  </si>
  <si>
    <t>Водоструйка за нуждите на Общинска администрация</t>
  </si>
  <si>
    <t>Системи за видеонаблюдение</t>
  </si>
  <si>
    <t>Изграждане на видеонаблюдение , Кметство Самоводене</t>
  </si>
  <si>
    <t xml:space="preserve">Системи за видеонаблюдение с. Ново село по Програма "Инициативи на местните общности" </t>
  </si>
  <si>
    <t>Системи за видеонаблюдение с. Русаля по Програма "Инициативи на местните общности" от 30% продажба на общинско имущество</t>
  </si>
  <si>
    <t>Закупуване на леки автомобили за нуждите на Районните полицейски инспектори</t>
  </si>
  <si>
    <t>Широкоформатен дисплей и стойка ОУ "Димитър Благоев" , гр. Велико Търново</t>
  </si>
  <si>
    <t>Компютърни конфигурации за Дирекция ОМДС</t>
  </si>
  <si>
    <t>Компютърни конфигурации СУ "Ем. Станев", гр. Велико Търново</t>
  </si>
  <si>
    <t>Компютърни конфигурации  и лаптопи СУ "Ем. Станев", гр. Велико Търново</t>
  </si>
  <si>
    <t>Компютри за детски градини, Община Велико Търново</t>
  </si>
  <si>
    <t>Информационни екрани СУ "Вела Благоева", гр. Велико Търново по проект „Живей в кръговрата! Разреши проблема!“, № BG  ENVIORNMENT - 3.00.1-006</t>
  </si>
  <si>
    <t>ДГ „Ален мак“, гр. Велико Търново -лаптоп "Звездно небе" по проект "Подкрепа за приобщаващо образование" №BG05M2OP001-3.018-0001 /код 98/</t>
  </si>
  <si>
    <t>Изграждане на ДГ в кв. "Картала", гр. В. Търново</t>
  </si>
  <si>
    <t>ДГ "Шарения замък" - тематичен детски кът за игра</t>
  </si>
  <si>
    <t>ДГ "Ален мак" -климатик</t>
  </si>
  <si>
    <t>Видеонаблюдение СУ "Г.С.Раковски", гр. В. Търново</t>
  </si>
  <si>
    <t>ОУ "Хр.Ботев", с. Ресен - Беседка по проект ПУДООС</t>
  </si>
  <si>
    <t>Система за видеонаблюдение ПМГ "В. Друмев", гр. Велико Търново</t>
  </si>
  <si>
    <t>ДГ "Св. Св. Кирил и Методий", гр. В. Търново - съоръжения за детска площадка</t>
  </si>
  <si>
    <t>Озвучителна апаратура  - СУ "Вела Благоева", гр. Велико Търново</t>
  </si>
  <si>
    <t>Мобилна волейболна стойка - ОУ "Св. Патриарх Евтимий", гр. Велико Търново</t>
  </si>
  <si>
    <t>Канален миксер за управление с таблет - ОУ "Св. Патриарх Евтимий", гр. Велико Търново</t>
  </si>
  <si>
    <t>Баскетболни табла- ОУ "П.Р. Славейков", гр. Велико Търново</t>
  </si>
  <si>
    <t>Образователен стенд за професионално обучение в СУ "Вл. Комаров", гр. Велико Търново</t>
  </si>
  <si>
    <t>Музикален звънец Биз -                                                   ПМГ Васил Друмев град Велико Търново</t>
  </si>
  <si>
    <t>Кухненско оборудване за детските градини на територията на Община Велико Търново</t>
  </si>
  <si>
    <t>Шкаф мивка с 2 корита  - ДГ "Райна Княгиня" град Велико Търново</t>
  </si>
  <si>
    <t>Шкаф мивка нераждаема стомана  - ДГ "Пламъче" град Дебелец</t>
  </si>
  <si>
    <t>Мебели за обзавеждане детски градини</t>
  </si>
  <si>
    <t>Двугнездова мивка с плот от хром-никелова ламарина - ДГ "Първи юни" град Велико Търново</t>
  </si>
  <si>
    <t>ОУ „Бачо Киро“, гр. Велико Търново - музикални инструменти</t>
  </si>
  <si>
    <t>5219 Придобиване на други ДМА</t>
  </si>
  <si>
    <t>Детска ясла "Мечо Пух- 3" - лаптоп и компютърна конфигурация</t>
  </si>
  <si>
    <t>Здравен кабинет в ПЕГ "Проф. д-р Асен Златаров" - преносим компютър</t>
  </si>
  <si>
    <t>Преносими компютри - секция 10.1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</si>
  <si>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</si>
  <si>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</si>
  <si>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Станция за телемедицина с прилежащо оборудване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</si>
  <si>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 - асансьорна уредба и елеваторна платформа</t>
  </si>
  <si>
    <t>Климатици на Детските ясли</t>
  </si>
  <si>
    <t>Бойлер  със серпентина 2 бр. ДЯ Мечо Пух</t>
  </si>
  <si>
    <t>Детска ясла "Мечо Пух- 3" -  работни маси и мивки</t>
  </si>
  <si>
    <t>Детска млечна кухня - кухня майка - бойлер и работни маси и плотове с мивки и корита</t>
  </si>
  <si>
    <t>ДЯ "Щастливо детство", ДЯ "Пролет", ДЯ "Слънце, ДЯ "Зорница" - професионални сушилни</t>
  </si>
  <si>
    <t>ДЯ "Пролет"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</si>
  <si>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</si>
  <si>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</si>
  <si>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Домашен социален патронаж, гр. Дебелец- преносим компютър</t>
  </si>
  <si>
    <t>Центрове за работа с деца и младежи - гр. Дебелец, с. Къпиново, с. Хотница, с. Беляковец, с. Плаково, с. Арбанаси, с. Ресен, с. Балван - компютърни конфигурации и преносими лаптопи</t>
  </si>
  <si>
    <t>Проектор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</si>
  <si>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Никола Габровски -Проектиране за изграждане на пожароизвестителна система</t>
  </si>
  <si>
    <t>Климатични системи за нуждите на Кризисен център, с. Балван</t>
  </si>
  <si>
    <t>Дом за стари хора гр. В Търново - Закупуване на локална вентилационна система</t>
  </si>
  <si>
    <t>Клубове на пенсионера и инвалида, с. Хотница, с. Арбанаси, с. Миндя, с. Къпиново - климатични системи</t>
  </si>
  <si>
    <t>Центрове за работа с деца и младежи - с. Беляковец, с. Къпиново, с. Русаля, с. Ялово, с. Шереметя, Миндя - климатични системи</t>
  </si>
  <si>
    <t>Счетоводство на "Център за социални услуги" - климатични системи</t>
  </si>
  <si>
    <t xml:space="preserve">Комплекс от социални услуги за деца "Вълшебство" - климатични системи </t>
  </si>
  <si>
    <t>Общностен център "Царевград" - климатични системи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</si>
  <si>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</si>
  <si>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</si>
  <si>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Климатици и видеонаблюдение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</si>
  <si>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Изграждане на детска площадка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</si>
  <si>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"Цветарска" 14 - дигитален тахограф</t>
  </si>
  <si>
    <t>ЦНСТ ул. "Цветарска" 14 - слънчеви колектори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</si>
  <si>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</si>
  <si>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</si>
  <si>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Закупуване на лек автомобил за Домашен социален патронаж - Фонд "Социална закрила" към МТСП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</si>
  <si>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</si>
  <si>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</si>
  <si>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</si>
  <si>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Център за настаняване от семеен тип за пълнолетни лица с умствена изостаналост гр. Велико Търново, ул. "Никола Габровски" № 49 /източно крило/ - кухненско обзавеждане</t>
  </si>
  <si>
    <t>Център за социална рехабилитация и интеграция за възрастни и лица с увреждания над 18 години и Център за социална рехабилитация и интеграция за лица с психични разстройства и интелектуални затруднения - обзавеждане</t>
  </si>
  <si>
    <t>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</si>
  <si>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5206 Инфраструктурни обекти</t>
  </si>
  <si>
    <t>Лаптоп за нуждите на отдел "Озеленяване" при ОП "Зелени Системи"</t>
  </si>
  <si>
    <t>Компютърни конфигурации за нуждите на администрацията при ОП "Зелени Системи"</t>
  </si>
  <si>
    <t>Товарни рампи за нуждите на ОП "Зелени системи"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</si>
  <si>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</si>
  <si>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Комбиниран багер - товарач, ОП Зелени Системи</t>
  </si>
  <si>
    <t>Надстройка за сметосъбиращ камион, ОП "Зелени Системи"</t>
  </si>
  <si>
    <t>Сметосъбираща машина за биоотпадък,  генериран от общински структури, детски градини и училища, ОП "Зелени Системи"</t>
  </si>
  <si>
    <t>Стопански инвентар Кметство с. Русаля /30% от продажба на общинско имущество/</t>
  </si>
  <si>
    <t>Косачки Кметство с. Шемшево</t>
  </si>
  <si>
    <t>Моторна коса с. Въглевци</t>
  </si>
  <si>
    <t>Косачка за нуждите на Отдел "Озеленяване" на ОП "Зелени системи"</t>
  </si>
  <si>
    <t>Косачки, листосъбирач и пароструйна машина за измиване и дезинфекция на сметосъбиращите камиони за нуждите на Отдел "Чистота" на ОП "Зелени системи"</t>
  </si>
  <si>
    <t>Изграждане на детска площадка на ул. "Д. Буйнозов", гр. В. Търново</t>
  </si>
  <si>
    <t>Изграждане на паметниково пространство на ул. "Моско Москов"</t>
  </si>
  <si>
    <t>Изграждане на скейтбордна площадка и баскетболно игрще, с. Шемшево</t>
  </si>
  <si>
    <t>Изграждане на детска площадка с. Вонеща вода</t>
  </si>
  <si>
    <t>Изграждане на детска площадка за игра на открито, с. Арбанаси</t>
  </si>
  <si>
    <t>Изграждане на осветление на минерален извор, с. Леденик /от 30% продажба на общинско имущество/</t>
  </si>
  <si>
    <t>Изграждане на екопътека "По стъпките на Филип Тотю", с. Вонеща вода</t>
  </si>
  <si>
    <t>Изграждане на кът за отдих "Зелен оазис", с. Ялово</t>
  </si>
  <si>
    <t>Изграждане на стрийт фитнес площадки на територията на гр. В. Търново</t>
  </si>
  <si>
    <t>Тротоари ул."Теодосий Търновски" (ВТУ)</t>
  </si>
  <si>
    <t>Тротоари ул."В.Априлов", ул."Ал.Бурмов", ул."К.Зидаров", ул.П.Тодоров", кв."Картала"</t>
  </si>
  <si>
    <t>Реконструкция ул."Панайот Волов", кв."Картала", гр.Велико Търново</t>
  </si>
  <si>
    <t>ул."Козлодуй" - тротоари, гр.В.Търново</t>
  </si>
  <si>
    <t>ул."Александър Бурмов" - тротоари, кв."Картала", гр.Велико 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</si>
  <si>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</si>
  <si>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</si>
  <si>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</si>
  <si>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</si>
  <si>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</si>
  <si>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</si>
  <si>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</si>
  <si>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</si>
  <si>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</si>
  <si>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</si>
  <si>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</si>
  <si>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</si>
  <si>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</si>
  <si>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</si>
  <si>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Площадка с люлки Кметство с. Ресен</t>
  </si>
  <si>
    <t>Площадка движение и пътна безопасност Кметство с. Ресен</t>
  </si>
  <si>
    <t>Изграждане на паркинг на ул. Иван Вазов, гр. Дебелец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</si>
  <si>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</si>
  <si>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</si>
  <si>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регионално депо за строителни отпадъци, с. Шереметя</t>
  </si>
  <si>
    <t>"Оркестрина" парк "Дружба"</t>
  </si>
  <si>
    <t>Изграждане на клетка №2 от РСУО - регион Велико Търново</t>
  </si>
  <si>
    <t>Компютри за нуждите на дирекция КТМД</t>
  </si>
  <si>
    <t>Лаптоп, компютър и скенер за нуждите на ХГ "Борис Денев"</t>
  </si>
  <si>
    <t>Компютърна конфигурация за нуждите на РБ "П. Р. Славейков"</t>
  </si>
  <si>
    <t>Компютърна конфигурация за нуждите на РИМ В. Търново</t>
  </si>
  <si>
    <t>Проектори в ММПЦ за новите два етажа</t>
  </si>
  <si>
    <t>Компютърни конфигурации за нуждите на ОП "Общинско кабелно радио Велико Търново"</t>
  </si>
  <si>
    <t>Специализирано хардуерно оборудване за виртуална и добавена реалност на ММПЦ "ЦаревградТърнов", гр. В. Търново</t>
  </si>
  <si>
    <t>Компютри и хардуер за нуждите на ДКС "В. Левски"</t>
  </si>
  <si>
    <t xml:space="preserve">РБ "П. Р. Славейков" - машина за термоподвързване </t>
  </si>
  <si>
    <t>РБ "П. Р. Славейков" - климатични системи</t>
  </si>
  <si>
    <t>РБ "П. Р. Славейков" - цветна копирна машина</t>
  </si>
  <si>
    <t>РБ "П. Р. Славейков" - призма за роботизиран скенер</t>
  </si>
  <si>
    <t>Резервоар за вода за АМР "Никополис ад Иструм"</t>
  </si>
  <si>
    <t>Система за видеонаблюдение в ММПЦ за новите два етажа</t>
  </si>
  <si>
    <t>Климатична система за нуждите на ОП "Общинско кабелно радио Велико Търново"</t>
  </si>
  <si>
    <t>Разширяване на системата за видеонаблюдение в Изложбени зали "Рафаел Михайлов", гр. В. Търново</t>
  </si>
  <si>
    <t>Свободно стоящи осветителни и озвучителни кули на Летен театър, гр. В. Търново</t>
  </si>
  <si>
    <t>Климатици за нуждите на ДКС "В. Левски"</t>
  </si>
  <si>
    <t>Восъчни фигури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</si>
  <si>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</si>
  <si>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Скулптурен възпоменателен венец пред паметника на Васил Левски, Дирекция КТМД</t>
  </si>
  <si>
    <t>Паметна плоча на хълм Трапезица по случай посещението на Хайдар Алиев от Азърбейджан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</si>
  <si>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</si>
  <si>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Компютри и хардуер за нуждите на Младежки дом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</si>
  <si>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</si>
  <si>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Бордово оборудване за работата на AVL система за допълнителен брой автобуси</t>
  </si>
  <si>
    <t>Климатици за нуждите на ОП "Реклама Велико Търново"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</si>
  <si>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</si>
  <si>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Ел. захранване на електронни информационни табели на автобусни спирки</t>
  </si>
  <si>
    <t xml:space="preserve">Изграждане на трафопост за захранване на буферен паркинг "Френхисар" </t>
  </si>
  <si>
    <t>Изграждане на буферен паркинг "Френхисар"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</si>
  <si>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</si>
  <si>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</si>
  <si>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</si>
  <si>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Надграждане на интеграционната платформа за е-City</t>
  </si>
  <si>
    <t>Уеб-базирано решение за мониторинг на капиталови проекти</t>
  </si>
  <si>
    <t>Уеб-базирана система за управление на електронни и информационни услуги и анализ на данни</t>
  </si>
  <si>
    <t>Лицензи за образователен стенд за професионално обучение в СУ "Вл. Комаров", гр. Велико Търново</t>
  </si>
  <si>
    <t>Програмен продукт - СУ "Емилиян Станев", гр. Велико Търново</t>
  </si>
  <si>
    <t>РБ "П. Р. Славейков" - офис пакети</t>
  </si>
  <si>
    <t>РБ "П. Р. Славейков" - софтуер за оптично разпознаване на символи</t>
  </si>
  <si>
    <t>Софтуер за управление и дигитализиране на база данни от снимки и мета данни</t>
  </si>
  <si>
    <t>РБ "П. Р. Славейков" - операционна система</t>
  </si>
  <si>
    <t>5309- Придобиване на други НМДА</t>
  </si>
  <si>
    <t>Добавена реалност към стенописни сцени в ММПЦ "ЦаревградТърнов", гр. В.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</si>
  <si>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</si>
  <si>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</si>
  <si>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</si>
  <si>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Приложение 1</t>
  </si>
  <si>
    <t>Препис-извлечение от Протокол № 60</t>
  </si>
  <si>
    <t>от заседание на Общински съвет</t>
  </si>
  <si>
    <t>проведено на 19.09.2023 г.</t>
  </si>
  <si>
    <t xml:space="preserve">ОТНОСНО:Промени по приходната и разходната част на Бюджета към 31.08.2023 г. на Община Велико  </t>
  </si>
  <si>
    <t>Търново</t>
  </si>
  <si>
    <t>Р Е Ш Е Н И Е  № 1503</t>
  </si>
  <si>
    <t>ВЯРНО:</t>
  </si>
  <si>
    <t>/М. Филипова/</t>
  </si>
  <si>
    <t>ВЕНЦИСЛАВ СПИРДОНОВ</t>
  </si>
  <si>
    <t>ПРЕДСЕДАТЕЛ</t>
  </si>
  <si>
    <t xml:space="preserve">2. Приема актуализация на Инвестиционната програма на Община Велико Търново за 2023 год., </t>
  </si>
  <si>
    <t>съгласно Приложение 1 към настоящото решение.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</si>
</sst>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6" fillId="0" borderId="0"/>
    <xf numFmtId="0" fontId="2" fillId="0" borderId="0"/>
  </cellStyleXfs>
  <cellXfs count="143">
    <xf numFmtId="0" fontId="0" fillId="0" borderId="0" xfId="0"/>
    <xf numFmtId="0" fontId="1" fillId="0" borderId="0" xfId="0" applyFont="1" applyFill="1"/>
    <xf numFmtId="0" fontId="3" fillId="0" borderId="0" xfId="1" applyFont="1" applyFill="1"/>
    <xf numFmtId="3" fontId="3" fillId="0" borderId="0" xfId="1" applyNumberFormat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wrapText="1"/>
    </xf>
    <xf numFmtId="0" fontId="5" fillId="0" borderId="0" xfId="1" applyFont="1" applyFill="1"/>
    <xf numFmtId="0" fontId="1" fillId="0" borderId="0" xfId="1" applyFont="1" applyFill="1" applyAlignment="1">
      <alignment horizontal="centerContinuous"/>
    </xf>
    <xf numFmtId="3" fontId="1" fillId="0" borderId="0" xfId="1" applyNumberFormat="1" applyFont="1" applyFill="1" applyAlignment="1">
      <alignment horizontal="centerContinuous"/>
    </xf>
    <xf numFmtId="0" fontId="1" fillId="0" borderId="0" xfId="1" applyFont="1" applyFill="1" applyAlignment="1">
      <alignment horizontal="left"/>
    </xf>
    <xf numFmtId="0" fontId="3" fillId="0" borderId="0" xfId="1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3" fillId="0" borderId="0" xfId="0" applyFont="1" applyFill="1" applyBorder="1"/>
    <xf numFmtId="0" fontId="8" fillId="0" borderId="0" xfId="0" applyFont="1" applyFill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1" fillId="0" borderId="0" xfId="2" applyFont="1" applyFill="1" applyBorder="1"/>
    <xf numFmtId="0" fontId="1" fillId="0" borderId="0" xfId="2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3" fontId="1" fillId="0" borderId="2" xfId="0" applyNumberFormat="1" applyFont="1" applyFill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Fill="1" applyBorder="1"/>
    <xf numFmtId="0" fontId="8" fillId="0" borderId="2" xfId="0" applyFont="1" applyFill="1" applyBorder="1"/>
    <xf numFmtId="0" fontId="1" fillId="0" borderId="2" xfId="0" applyNumberFormat="1" applyFont="1" applyFill="1" applyBorder="1"/>
    <xf numFmtId="0" fontId="8" fillId="0" borderId="0" xfId="0" applyFont="1" applyFill="1" applyBorder="1"/>
    <xf numFmtId="0" fontId="1" fillId="0" borderId="0" xfId="0" applyNumberFormat="1" applyFont="1" applyFill="1" applyBorder="1"/>
    <xf numFmtId="0" fontId="1" fillId="0" borderId="0" xfId="0" quotePrefix="1" applyFont="1" applyFill="1" applyBorder="1"/>
    <xf numFmtId="0" fontId="3" fillId="0" borderId="0" xfId="0" applyFont="1" applyFill="1" applyBorder="1" applyAlignment="1">
      <alignment horizontal="center"/>
    </xf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/>
    <xf numFmtId="3" fontId="1" fillId="0" borderId="0" xfId="0" applyNumberFormat="1" applyFont="1" applyFill="1" applyBorder="1" applyAlignment="1"/>
    <xf numFmtId="3" fontId="3" fillId="0" borderId="0" xfId="0" applyNumberFormat="1" applyFont="1" applyFill="1" applyBorder="1"/>
    <xf numFmtId="3" fontId="3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3" fontId="1" fillId="0" borderId="1" xfId="0" applyNumberFormat="1" applyFont="1" applyFill="1" applyBorder="1"/>
    <xf numFmtId="0" fontId="8" fillId="0" borderId="0" xfId="1" applyFont="1" applyFill="1"/>
    <xf numFmtId="164" fontId="1" fillId="0" borderId="0" xfId="1" applyNumberFormat="1" applyFont="1" applyFill="1"/>
    <xf numFmtId="164" fontId="3" fillId="0" borderId="0" xfId="1" applyNumberFormat="1" applyFont="1" applyFill="1"/>
    <xf numFmtId="0" fontId="1" fillId="0" borderId="2" xfId="1" applyFont="1" applyFill="1" applyBorder="1"/>
    <xf numFmtId="0" fontId="3" fillId="0" borderId="2" xfId="0" applyFont="1" applyFill="1" applyBorder="1"/>
    <xf numFmtId="164" fontId="1" fillId="0" borderId="2" xfId="1" applyNumberFormat="1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/>
    <xf numFmtId="0" fontId="8" fillId="0" borderId="3" xfId="1" applyFont="1" applyFill="1" applyBorder="1"/>
    <xf numFmtId="0" fontId="3" fillId="0" borderId="3" xfId="0" applyFont="1" applyFill="1" applyBorder="1"/>
    <xf numFmtId="0" fontId="1" fillId="0" borderId="3" xfId="1" applyFont="1" applyFill="1" applyBorder="1"/>
    <xf numFmtId="0" fontId="8" fillId="0" borderId="5" xfId="1" applyFont="1" applyFill="1" applyBorder="1"/>
    <xf numFmtId="0" fontId="3" fillId="0" borderId="5" xfId="0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0" fontId="3" fillId="0" borderId="6" xfId="0" applyFont="1" applyFill="1" applyBorder="1"/>
    <xf numFmtId="0" fontId="7" fillId="0" borderId="0" xfId="1" applyFont="1" applyFill="1"/>
    <xf numFmtId="0" fontId="7" fillId="0" borderId="0" xfId="0" applyFont="1" applyFill="1" applyAlignment="1">
      <alignment wrapText="1"/>
    </xf>
    <xf numFmtId="0" fontId="10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3" fillId="0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" fillId="0" borderId="0" xfId="2" applyFont="1" applyFill="1" applyAlignment="1"/>
    <xf numFmtId="0" fontId="4" fillId="0" borderId="0" xfId="0" applyFont="1" applyFill="1" applyAlignment="1">
      <alignment wrapText="1"/>
    </xf>
    <xf numFmtId="0" fontId="9" fillId="0" borderId="0" xfId="2" applyFont="1" applyFill="1" applyAlignment="1"/>
    <xf numFmtId="0" fontId="3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/>
    <xf numFmtId="0" fontId="14" fillId="0" borderId="0" xfId="4" applyFont="1" applyFill="1" applyBorder="1"/>
    <xf numFmtId="0" fontId="1" fillId="0" borderId="0" xfId="4" applyFont="1" applyFill="1" applyBorder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Continuous"/>
    </xf>
    <xf numFmtId="0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7" xfId="2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wrapText="1"/>
    </xf>
    <xf numFmtId="3" fontId="1" fillId="0" borderId="7" xfId="4" applyNumberFormat="1" applyFont="1" applyFill="1" applyBorder="1" applyAlignment="1">
      <alignment horizontal="center" wrapText="1"/>
    </xf>
    <xf numFmtId="0" fontId="1" fillId="0" borderId="8" xfId="2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wrapText="1"/>
    </xf>
    <xf numFmtId="3" fontId="1" fillId="0" borderId="8" xfId="4" applyNumberFormat="1" applyFont="1" applyFill="1" applyBorder="1" applyAlignment="1">
      <alignment horizontal="center" wrapText="1"/>
    </xf>
    <xf numFmtId="3" fontId="1" fillId="0" borderId="8" xfId="3" applyNumberFormat="1" applyFont="1" applyFill="1" applyBorder="1" applyAlignment="1">
      <alignment horizontal="center" wrapText="1"/>
    </xf>
    <xf numFmtId="3" fontId="1" fillId="0" borderId="8" xfId="3" applyNumberFormat="1" applyFont="1" applyFill="1" applyBorder="1"/>
    <xf numFmtId="0" fontId="1" fillId="0" borderId="0" xfId="4" applyFont="1" applyFill="1" applyBorder="1"/>
    <xf numFmtId="0" fontId="1" fillId="0" borderId="7" xfId="3" applyFont="1" applyFill="1" applyBorder="1" applyAlignment="1">
      <alignment wrapText="1"/>
    </xf>
    <xf numFmtId="3" fontId="1" fillId="0" borderId="7" xfId="3" applyNumberFormat="1" applyFont="1" applyFill="1" applyBorder="1"/>
    <xf numFmtId="3" fontId="1" fillId="0" borderId="7" xfId="3" applyNumberFormat="1" applyFont="1" applyFill="1" applyBorder="1" applyAlignment="1"/>
    <xf numFmtId="0" fontId="3" fillId="0" borderId="7" xfId="4" applyFont="1" applyFill="1" applyBorder="1" applyAlignment="1">
      <alignment wrapText="1"/>
    </xf>
    <xf numFmtId="3" fontId="3" fillId="0" borderId="7" xfId="3" applyNumberFormat="1" applyFont="1" applyFill="1" applyBorder="1" applyAlignment="1"/>
    <xf numFmtId="0" fontId="1" fillId="0" borderId="7" xfId="4" applyFont="1" applyFill="1" applyBorder="1" applyAlignment="1">
      <alignment wrapText="1"/>
    </xf>
    <xf numFmtId="0" fontId="3" fillId="0" borderId="7" xfId="3" applyFont="1" applyFill="1" applyBorder="1" applyAlignment="1">
      <alignment wrapText="1"/>
    </xf>
    <xf numFmtId="3" fontId="3" fillId="0" borderId="7" xfId="3" applyNumberFormat="1" applyFont="1" applyFill="1" applyBorder="1"/>
    <xf numFmtId="0" fontId="3" fillId="0" borderId="7" xfId="5" applyFont="1" applyFill="1" applyBorder="1" applyAlignment="1">
      <alignment vertical="center" wrapText="1"/>
    </xf>
    <xf numFmtId="0" fontId="3" fillId="0" borderId="7" xfId="3" applyFont="1" applyFill="1" applyBorder="1" applyAlignment="1">
      <alignment horizontal="left" wrapText="1"/>
    </xf>
    <xf numFmtId="0" fontId="3" fillId="0" borderId="7" xfId="2" applyFont="1" applyFill="1" applyBorder="1" applyAlignment="1">
      <alignment horizontal="left" wrapText="1"/>
    </xf>
    <xf numFmtId="0" fontId="3" fillId="0" borderId="7" xfId="2" applyFont="1" applyFill="1" applyBorder="1" applyAlignment="1">
      <alignment wrapText="1"/>
    </xf>
    <xf numFmtId="3" fontId="3" fillId="0" borderId="7" xfId="3" applyNumberFormat="1" applyFont="1" applyFill="1" applyBorder="1" applyAlignment="1">
      <alignment horizontal="right"/>
    </xf>
    <xf numFmtId="0" fontId="3" fillId="0" borderId="7" xfId="6" applyFont="1" applyFill="1" applyBorder="1" applyAlignment="1">
      <alignment wrapText="1"/>
    </xf>
    <xf numFmtId="0" fontId="3" fillId="0" borderId="10" xfId="6" applyFont="1" applyFill="1" applyBorder="1" applyAlignment="1">
      <alignment vertical="top" wrapText="1"/>
    </xf>
    <xf numFmtId="0" fontId="3" fillId="0" borderId="9" xfId="6" applyFont="1" applyFill="1" applyBorder="1" applyAlignment="1">
      <alignment vertical="top" wrapText="1"/>
    </xf>
    <xf numFmtId="0" fontId="1" fillId="0" borderId="7" xfId="2" applyFont="1" applyFill="1" applyBorder="1" applyAlignment="1">
      <alignment wrapText="1"/>
    </xf>
    <xf numFmtId="0" fontId="1" fillId="0" borderId="0" xfId="6" applyFont="1" applyFill="1"/>
    <xf numFmtId="0" fontId="9" fillId="0" borderId="0" xfId="6" applyFont="1" applyFill="1"/>
    <xf numFmtId="0" fontId="3" fillId="0" borderId="0" xfId="5" applyFont="1" applyFill="1" applyBorder="1" applyAlignment="1">
      <alignment vertical="center" wrapText="1"/>
    </xf>
    <xf numFmtId="0" fontId="3" fillId="0" borderId="0" xfId="7" applyFont="1" applyFill="1" applyAlignment="1"/>
    <xf numFmtId="0" fontId="1" fillId="0" borderId="0" xfId="7" applyFont="1" applyFill="1" applyAlignment="1"/>
    <xf numFmtId="0" fontId="9" fillId="0" borderId="0" xfId="7" applyFont="1" applyFill="1" applyAlignment="1"/>
    <xf numFmtId="0" fontId="17" fillId="0" borderId="0" xfId="4" applyFont="1" applyFill="1" applyBorder="1" applyAlignment="1">
      <alignment horizontal="right"/>
    </xf>
    <xf numFmtId="0" fontId="18" fillId="0" borderId="0" xfId="1" applyFont="1" applyFill="1"/>
    <xf numFmtId="0" fontId="3" fillId="0" borderId="0" xfId="7" applyFont="1" applyFill="1" applyBorder="1" applyAlignment="1"/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" xfId="6"/>
    <cellStyle name="Нормален 3 2" xfId="7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I196"/>
  <sheetViews>
    <sheetView view="pageBreakPreview" topLeftCell="A146" zoomScale="80" zoomScaleNormal="100" zoomScaleSheetLayoutView="80" workbookViewId="0">
      <selection activeCell="F157" sqref="F157"/>
    </sheetView>
  </sheetViews>
  <sheetFormatPr defaultColWidth="19.44140625" defaultRowHeight="15.6" x14ac:dyDescent="0.3"/>
  <cols>
    <col min="1" max="1" width="7.5546875" style="13" customWidth="1"/>
    <col min="2" max="2" width="11.5546875" style="13" customWidth="1"/>
    <col min="3" max="3" width="14.6640625" style="13" customWidth="1"/>
    <col min="4" max="4" width="24.33203125" style="13" customWidth="1"/>
    <col min="5" max="5" width="14.5546875" style="13" customWidth="1"/>
    <col min="6" max="6" width="18.109375" style="13" customWidth="1"/>
    <col min="7" max="7" width="14.109375" style="13" bestFit="1" customWidth="1"/>
    <col min="8" max="8" width="17.109375" style="13" customWidth="1"/>
    <col min="9" max="9" width="21.44140625" style="13" customWidth="1"/>
    <col min="10" max="10" width="21" style="13" customWidth="1"/>
    <col min="11" max="16384" width="19.44140625" style="13"/>
  </cols>
  <sheetData>
    <row r="3" spans="1:7" s="2" customFormat="1" x14ac:dyDescent="0.3">
      <c r="A3" s="1"/>
      <c r="B3" s="1"/>
      <c r="E3" s="3"/>
      <c r="F3" s="4"/>
      <c r="G3" s="5"/>
    </row>
    <row r="4" spans="1:7" s="6" customFormat="1" x14ac:dyDescent="0.3">
      <c r="A4" s="2" t="s">
        <v>364</v>
      </c>
      <c r="B4" s="2"/>
      <c r="D4" s="2"/>
      <c r="E4" s="3"/>
      <c r="F4" s="7"/>
      <c r="G4" s="8"/>
    </row>
    <row r="5" spans="1:7" s="6" customFormat="1" x14ac:dyDescent="0.3">
      <c r="A5" s="2" t="s">
        <v>365</v>
      </c>
      <c r="B5" s="2"/>
      <c r="D5" s="2"/>
      <c r="E5" s="3"/>
      <c r="F5" s="7"/>
      <c r="G5" s="8"/>
    </row>
    <row r="6" spans="1:7" s="6" customFormat="1" x14ac:dyDescent="0.3">
      <c r="A6" s="2" t="s">
        <v>366</v>
      </c>
      <c r="D6" s="2"/>
      <c r="E6" s="3"/>
      <c r="F6" s="7"/>
      <c r="G6" s="8"/>
    </row>
    <row r="7" spans="1:7" s="6" customFormat="1" x14ac:dyDescent="0.3">
      <c r="D7" s="2"/>
      <c r="E7" s="3"/>
      <c r="F7" s="7"/>
      <c r="G7" s="8"/>
    </row>
    <row r="8" spans="1:7" s="6" customFormat="1" x14ac:dyDescent="0.3">
      <c r="D8" s="2"/>
      <c r="E8" s="3"/>
      <c r="F8" s="7"/>
      <c r="G8" s="8"/>
    </row>
    <row r="9" spans="1:7" s="2" customFormat="1" x14ac:dyDescent="0.3">
      <c r="A9" s="141" t="s">
        <v>367</v>
      </c>
      <c r="B9" s="6"/>
      <c r="D9" s="9"/>
      <c r="E9" s="10"/>
      <c r="F9" s="4"/>
      <c r="G9" s="5"/>
    </row>
    <row r="10" spans="1:7" s="6" customFormat="1" x14ac:dyDescent="0.3">
      <c r="A10" s="141" t="s">
        <v>368</v>
      </c>
      <c r="D10" s="2"/>
      <c r="E10" s="3"/>
      <c r="F10" s="7"/>
      <c r="G10" s="8"/>
    </row>
    <row r="11" spans="1:7" s="6" customFormat="1" x14ac:dyDescent="0.3">
      <c r="A11" s="11"/>
      <c r="B11" s="2"/>
      <c r="D11" s="2"/>
      <c r="E11" s="3"/>
      <c r="F11" s="7"/>
      <c r="G11" s="8"/>
    </row>
    <row r="12" spans="1:7" s="2" customFormat="1" x14ac:dyDescent="0.3">
      <c r="A12" s="6"/>
      <c r="D12" s="6" t="s">
        <v>369</v>
      </c>
      <c r="E12" s="3"/>
      <c r="F12" s="4"/>
      <c r="G12" s="5"/>
    </row>
    <row r="13" spans="1:7" s="2" customFormat="1" x14ac:dyDescent="0.3">
      <c r="A13" s="6"/>
      <c r="E13" s="3"/>
      <c r="F13" s="4"/>
      <c r="G13" s="5"/>
    </row>
    <row r="14" spans="1:7" s="2" customFormat="1" x14ac:dyDescent="0.3">
      <c r="B14" s="2" t="s">
        <v>1</v>
      </c>
      <c r="E14" s="3"/>
      <c r="F14" s="12"/>
    </row>
    <row r="15" spans="1:7" s="2" customFormat="1" x14ac:dyDescent="0.3">
      <c r="A15" s="2" t="s">
        <v>2</v>
      </c>
      <c r="E15" s="3"/>
      <c r="F15" s="12"/>
    </row>
    <row r="16" spans="1:7" s="2" customFormat="1" x14ac:dyDescent="0.3">
      <c r="E16" s="3"/>
      <c r="F16" s="12"/>
    </row>
    <row r="17" spans="1:7" x14ac:dyDescent="0.3">
      <c r="A17" s="2"/>
      <c r="B17" s="2" t="s">
        <v>3</v>
      </c>
      <c r="D17" s="2"/>
      <c r="E17" s="3"/>
      <c r="F17" s="14"/>
    </row>
    <row r="18" spans="1:7" x14ac:dyDescent="0.3">
      <c r="A18" s="2" t="s">
        <v>4</v>
      </c>
      <c r="D18" s="2"/>
      <c r="E18" s="3"/>
      <c r="F18" s="14"/>
    </row>
    <row r="19" spans="1:7" x14ac:dyDescent="0.3">
      <c r="F19" s="15"/>
      <c r="G19" s="15"/>
    </row>
    <row r="20" spans="1:7" x14ac:dyDescent="0.3">
      <c r="F20" s="15"/>
      <c r="G20" s="15"/>
    </row>
    <row r="21" spans="1:7" s="22" customFormat="1" x14ac:dyDescent="0.3">
      <c r="A21" s="16" t="s">
        <v>5</v>
      </c>
      <c r="B21" s="17"/>
      <c r="C21" s="18"/>
      <c r="D21" s="17"/>
      <c r="E21" s="19"/>
      <c r="F21" s="20"/>
      <c r="G21" s="21"/>
    </row>
    <row r="23" spans="1:7" s="1" customFormat="1" x14ac:dyDescent="0.3">
      <c r="A23" s="23" t="s">
        <v>6</v>
      </c>
      <c r="C23" s="24"/>
      <c r="E23" s="25"/>
      <c r="F23" s="26"/>
      <c r="G23" s="27"/>
    </row>
    <row r="24" spans="1:7" s="1" customFormat="1" x14ac:dyDescent="0.3">
      <c r="A24" s="1" t="s">
        <v>7</v>
      </c>
      <c r="C24" s="24"/>
      <c r="E24" s="25"/>
      <c r="F24" s="28"/>
      <c r="G24" s="29"/>
    </row>
    <row r="25" spans="1:7" s="22" customFormat="1" x14ac:dyDescent="0.3">
      <c r="A25" s="30"/>
      <c r="B25" s="30"/>
      <c r="C25" s="30"/>
      <c r="D25" s="31"/>
      <c r="E25" s="32" t="s">
        <v>8</v>
      </c>
      <c r="F25" s="33" t="s">
        <v>9</v>
      </c>
      <c r="G25" s="33" t="s">
        <v>10</v>
      </c>
    </row>
    <row r="26" spans="1:7" s="22" customFormat="1" x14ac:dyDescent="0.3">
      <c r="A26" s="34" t="s">
        <v>11</v>
      </c>
      <c r="E26" s="35">
        <v>6100</v>
      </c>
      <c r="F26" s="36">
        <f t="shared" ref="F26:F32" si="0">G26</f>
        <v>65348</v>
      </c>
      <c r="G26" s="36">
        <f>SUM(G27,G29)</f>
        <v>65348</v>
      </c>
    </row>
    <row r="27" spans="1:7" s="22" customFormat="1" x14ac:dyDescent="0.3">
      <c r="A27" s="22" t="s">
        <v>12</v>
      </c>
      <c r="E27" s="37">
        <v>6101</v>
      </c>
      <c r="F27" s="38">
        <f t="shared" si="0"/>
        <v>65348</v>
      </c>
      <c r="G27" s="38">
        <f>SUM(G28:G28)</f>
        <v>65348</v>
      </c>
    </row>
    <row r="28" spans="1:7" s="22" customFormat="1" x14ac:dyDescent="0.3">
      <c r="A28" s="22" t="s">
        <v>13</v>
      </c>
      <c r="E28" s="39">
        <v>6101</v>
      </c>
      <c r="F28" s="40">
        <f t="shared" si="0"/>
        <v>65348</v>
      </c>
      <c r="G28" s="40">
        <v>65348</v>
      </c>
    </row>
    <row r="29" spans="1:7" s="22" customFormat="1" x14ac:dyDescent="0.3">
      <c r="A29" s="22" t="s">
        <v>14</v>
      </c>
      <c r="E29" s="37">
        <v>6109</v>
      </c>
      <c r="F29" s="36">
        <f t="shared" si="0"/>
        <v>0</v>
      </c>
      <c r="G29" s="36">
        <f>SUM(G30:G31)</f>
        <v>0</v>
      </c>
    </row>
    <row r="30" spans="1:7" s="1" customFormat="1" x14ac:dyDescent="0.3">
      <c r="A30" s="22" t="s">
        <v>15</v>
      </c>
      <c r="B30" s="22"/>
      <c r="C30" s="22"/>
      <c r="D30" s="22"/>
      <c r="E30" s="39">
        <v>6109</v>
      </c>
      <c r="F30" s="40">
        <f t="shared" si="0"/>
        <v>-87734</v>
      </c>
      <c r="G30" s="40">
        <v>-87734</v>
      </c>
    </row>
    <row r="31" spans="1:7" s="22" customFormat="1" x14ac:dyDescent="0.3">
      <c r="A31" s="22" t="s">
        <v>13</v>
      </c>
      <c r="B31" s="34"/>
      <c r="C31" s="25"/>
      <c r="D31" s="34"/>
      <c r="E31" s="39">
        <v>6109</v>
      </c>
      <c r="F31" s="40">
        <f t="shared" si="0"/>
        <v>87734</v>
      </c>
      <c r="G31" s="40">
        <v>87734</v>
      </c>
    </row>
    <row r="32" spans="1:7" s="22" customFormat="1" ht="16.2" thickBot="1" x14ac:dyDescent="0.35">
      <c r="A32" s="41" t="s">
        <v>16</v>
      </c>
      <c r="B32" s="41"/>
      <c r="C32" s="41"/>
      <c r="D32" s="41"/>
      <c r="E32" s="42"/>
      <c r="F32" s="43">
        <f t="shared" si="0"/>
        <v>65348</v>
      </c>
      <c r="G32" s="43">
        <f>SUM(G26)</f>
        <v>65348</v>
      </c>
    </row>
    <row r="33" spans="1:242" ht="16.2" thickTop="1" x14ac:dyDescent="0.3">
      <c r="A33" s="44"/>
      <c r="B33" s="44"/>
      <c r="C33" s="44"/>
      <c r="D33" s="44"/>
      <c r="E33" s="45"/>
      <c r="F33" s="46"/>
      <c r="G33" s="46"/>
    </row>
    <row r="34" spans="1:242" ht="16.2" thickBot="1" x14ac:dyDescent="0.35">
      <c r="A34" s="47" t="s">
        <v>17</v>
      </c>
      <c r="B34" s="41"/>
      <c r="C34" s="41"/>
      <c r="D34" s="48"/>
      <c r="E34" s="42"/>
      <c r="F34" s="43">
        <f t="shared" ref="F34" si="1">G34</f>
        <v>65348</v>
      </c>
      <c r="G34" s="43">
        <f>SUM(G32)</f>
        <v>65348</v>
      </c>
    </row>
    <row r="35" spans="1:242" s="22" customFormat="1" ht="16.2" thickTop="1" x14ac:dyDescent="0.3">
      <c r="A35" s="49"/>
      <c r="B35" s="34"/>
      <c r="C35" s="34"/>
      <c r="D35" s="50"/>
      <c r="E35" s="28"/>
      <c r="F35" s="29"/>
      <c r="G35" s="29"/>
    </row>
    <row r="36" spans="1:242" x14ac:dyDescent="0.3">
      <c r="A36" s="49" t="s">
        <v>18</v>
      </c>
      <c r="B36" s="22"/>
      <c r="C36" s="22"/>
      <c r="D36" s="22"/>
      <c r="E36" s="26"/>
      <c r="F36" s="27"/>
      <c r="G36" s="27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</row>
    <row r="37" spans="1:242" s="1" customFormat="1" x14ac:dyDescent="0.3">
      <c r="A37" s="34" t="s">
        <v>19</v>
      </c>
      <c r="B37" s="22"/>
      <c r="C37" s="26"/>
      <c r="D37" s="22"/>
      <c r="E37" s="32" t="s">
        <v>8</v>
      </c>
      <c r="F37" s="33" t="s">
        <v>9</v>
      </c>
      <c r="G37" s="33" t="s">
        <v>10</v>
      </c>
    </row>
    <row r="38" spans="1:242" s="1" customFormat="1" x14ac:dyDescent="0.3">
      <c r="A38" s="51" t="s">
        <v>20</v>
      </c>
      <c r="B38" s="22"/>
      <c r="C38" s="22"/>
      <c r="D38" s="22"/>
      <c r="E38" s="35">
        <v>4500</v>
      </c>
      <c r="F38" s="36">
        <f t="shared" ref="F38:F40" si="2">G38</f>
        <v>32879</v>
      </c>
      <c r="G38" s="36">
        <f>SUM(G39)</f>
        <v>32879</v>
      </c>
    </row>
    <row r="39" spans="1:242" s="1" customFormat="1" x14ac:dyDescent="0.3">
      <c r="A39" s="22" t="s">
        <v>21</v>
      </c>
      <c r="B39" s="22"/>
      <c r="C39" s="22"/>
      <c r="D39" s="22"/>
      <c r="E39" s="52">
        <v>4501</v>
      </c>
      <c r="F39" s="40">
        <f t="shared" si="2"/>
        <v>32879</v>
      </c>
      <c r="G39" s="40">
        <f>SUM(G40)</f>
        <v>32879</v>
      </c>
    </row>
    <row r="40" spans="1:242" s="1" customFormat="1" x14ac:dyDescent="0.3">
      <c r="A40" s="22" t="s">
        <v>13</v>
      </c>
      <c r="B40" s="22"/>
      <c r="C40" s="22"/>
      <c r="D40" s="22"/>
      <c r="E40" s="39">
        <v>4501</v>
      </c>
      <c r="F40" s="40">
        <f t="shared" si="2"/>
        <v>32879</v>
      </c>
      <c r="G40" s="40">
        <v>32879</v>
      </c>
    </row>
    <row r="41" spans="1:242" s="1" customFormat="1" x14ac:dyDescent="0.3">
      <c r="A41" s="53" t="s">
        <v>22</v>
      </c>
      <c r="B41" s="53"/>
      <c r="C41" s="54"/>
      <c r="D41" s="53"/>
      <c r="E41" s="54"/>
      <c r="F41" s="55">
        <f t="shared" ref="F41:F42" si="3">SUM(G41)</f>
        <v>32879</v>
      </c>
      <c r="G41" s="55">
        <f>SUM(G38)</f>
        <v>32879</v>
      </c>
    </row>
    <row r="42" spans="1:242" s="1" customFormat="1" ht="16.2" thickBot="1" x14ac:dyDescent="0.35">
      <c r="A42" s="41" t="s">
        <v>23</v>
      </c>
      <c r="B42" s="41"/>
      <c r="C42" s="56"/>
      <c r="D42" s="41"/>
      <c r="E42" s="56"/>
      <c r="F42" s="57">
        <f t="shared" si="3"/>
        <v>32879</v>
      </c>
      <c r="G42" s="57">
        <f>SUM(G41)</f>
        <v>32879</v>
      </c>
    </row>
    <row r="43" spans="1:242" s="1" customFormat="1" ht="16.2" thickTop="1" x14ac:dyDescent="0.3">
      <c r="A43" s="34"/>
      <c r="B43" s="34"/>
      <c r="C43" s="25"/>
      <c r="D43" s="34"/>
      <c r="E43" s="25"/>
      <c r="F43" s="58"/>
      <c r="G43" s="58"/>
    </row>
    <row r="44" spans="1:242" s="22" customFormat="1" x14ac:dyDescent="0.3">
      <c r="A44" s="34" t="s">
        <v>11</v>
      </c>
      <c r="E44" s="35">
        <v>6100</v>
      </c>
      <c r="F44" s="36">
        <f t="shared" ref="F44:F51" si="4">SUM(G44)</f>
        <v>0</v>
      </c>
      <c r="G44" s="36">
        <f>SUM(G45)</f>
        <v>0</v>
      </c>
    </row>
    <row r="45" spans="1:242" s="22" customFormat="1" x14ac:dyDescent="0.3">
      <c r="A45" s="22" t="s">
        <v>14</v>
      </c>
      <c r="E45" s="37">
        <v>6109</v>
      </c>
      <c r="F45" s="36">
        <f t="shared" si="4"/>
        <v>0</v>
      </c>
      <c r="G45" s="36">
        <f>SUM(G46:G51)</f>
        <v>0</v>
      </c>
    </row>
    <row r="46" spans="1:242" s="1" customFormat="1" x14ac:dyDescent="0.3">
      <c r="A46" s="22" t="s">
        <v>15</v>
      </c>
      <c r="B46" s="22"/>
      <c r="C46" s="22"/>
      <c r="D46" s="22"/>
      <c r="E46" s="39">
        <v>6109</v>
      </c>
      <c r="F46" s="40">
        <f t="shared" si="4"/>
        <v>-218885</v>
      </c>
      <c r="G46" s="40">
        <v>-218885</v>
      </c>
    </row>
    <row r="47" spans="1:242" x14ac:dyDescent="0.3">
      <c r="A47" s="22" t="s">
        <v>13</v>
      </c>
      <c r="B47" s="22"/>
      <c r="C47" s="22"/>
      <c r="D47" s="22"/>
      <c r="E47" s="39">
        <v>6109</v>
      </c>
      <c r="F47" s="59">
        <f>SUM(G47)</f>
        <v>73122</v>
      </c>
      <c r="G47" s="60">
        <v>73122</v>
      </c>
    </row>
    <row r="48" spans="1:242" s="22" customFormat="1" x14ac:dyDescent="0.3">
      <c r="A48" s="61" t="s">
        <v>24</v>
      </c>
      <c r="C48" s="26"/>
      <c r="E48" s="39">
        <v>6109</v>
      </c>
      <c r="F48" s="40">
        <f t="shared" si="4"/>
        <v>66676</v>
      </c>
      <c r="G48" s="40">
        <v>66676</v>
      </c>
    </row>
    <row r="49" spans="1:243" s="22" customFormat="1" x14ac:dyDescent="0.3">
      <c r="A49" s="61" t="s">
        <v>25</v>
      </c>
      <c r="C49" s="26"/>
      <c r="E49" s="39">
        <v>6109</v>
      </c>
      <c r="F49" s="40">
        <f t="shared" si="4"/>
        <v>2860</v>
      </c>
      <c r="G49" s="40">
        <v>2860</v>
      </c>
    </row>
    <row r="50" spans="1:243" s="22" customFormat="1" x14ac:dyDescent="0.3">
      <c r="A50" s="61" t="s">
        <v>26</v>
      </c>
      <c r="C50" s="26"/>
      <c r="E50" s="39">
        <v>6109</v>
      </c>
      <c r="F50" s="40">
        <f t="shared" si="4"/>
        <v>75244</v>
      </c>
      <c r="G50" s="40">
        <v>75244</v>
      </c>
    </row>
    <row r="51" spans="1:243" s="22" customFormat="1" x14ac:dyDescent="0.3">
      <c r="A51" s="61" t="s">
        <v>27</v>
      </c>
      <c r="C51" s="26"/>
      <c r="E51" s="39">
        <v>6109</v>
      </c>
      <c r="F51" s="40">
        <f t="shared" si="4"/>
        <v>983</v>
      </c>
      <c r="G51" s="40">
        <v>983</v>
      </c>
    </row>
    <row r="52" spans="1:243" s="22" customFormat="1" ht="16.2" thickBot="1" x14ac:dyDescent="0.35">
      <c r="A52" s="41" t="s">
        <v>16</v>
      </c>
      <c r="B52" s="41"/>
      <c r="C52" s="41"/>
      <c r="D52" s="41"/>
      <c r="E52" s="42"/>
      <c r="F52" s="43">
        <f>SUM(G52)</f>
        <v>0</v>
      </c>
      <c r="G52" s="43">
        <f>SUM(G44)</f>
        <v>0</v>
      </c>
    </row>
    <row r="53" spans="1:243" s="22" customFormat="1" ht="16.2" thickTop="1" x14ac:dyDescent="0.3">
      <c r="A53" s="34"/>
      <c r="B53" s="34"/>
      <c r="C53" s="34"/>
      <c r="D53" s="34"/>
      <c r="E53" s="28"/>
      <c r="F53" s="29"/>
      <c r="G53" s="29"/>
    </row>
    <row r="54" spans="1:243" s="22" customFormat="1" x14ac:dyDescent="0.3">
      <c r="A54" s="34"/>
      <c r="B54" s="34"/>
      <c r="C54" s="34"/>
      <c r="D54" s="34"/>
      <c r="E54" s="28"/>
      <c r="F54" s="29"/>
      <c r="G54" s="29"/>
    </row>
    <row r="55" spans="1:243" s="22" customFormat="1" x14ac:dyDescent="0.3">
      <c r="A55" s="34"/>
      <c r="B55" s="34"/>
      <c r="C55" s="34"/>
      <c r="D55" s="34"/>
      <c r="E55" s="28"/>
      <c r="F55" s="29"/>
      <c r="G55" s="29"/>
    </row>
    <row r="56" spans="1:243" s="22" customFormat="1" x14ac:dyDescent="0.3">
      <c r="A56" s="34"/>
      <c r="B56" s="34"/>
      <c r="C56" s="34"/>
      <c r="D56" s="34"/>
      <c r="E56" s="28"/>
      <c r="F56" s="29"/>
      <c r="G56" s="29"/>
    </row>
    <row r="57" spans="1:243" s="22" customFormat="1" x14ac:dyDescent="0.3">
      <c r="A57" s="34"/>
      <c r="B57" s="34"/>
      <c r="C57" s="34"/>
      <c r="D57" s="34"/>
      <c r="E57" s="28"/>
      <c r="F57" s="29"/>
      <c r="G57" s="29"/>
    </row>
    <row r="58" spans="1:243" s="22" customFormat="1" x14ac:dyDescent="0.3">
      <c r="A58" s="34"/>
      <c r="B58" s="34"/>
      <c r="C58" s="34"/>
      <c r="D58" s="34"/>
      <c r="E58" s="28"/>
      <c r="F58" s="29"/>
      <c r="G58" s="29"/>
    </row>
    <row r="59" spans="1:243" s="22" customFormat="1" x14ac:dyDescent="0.3">
      <c r="A59" s="34"/>
      <c r="B59" s="34"/>
      <c r="C59" s="34"/>
      <c r="D59" s="34"/>
      <c r="E59" s="28"/>
      <c r="F59" s="29"/>
      <c r="G59" s="29"/>
    </row>
    <row r="60" spans="1:243" s="22" customFormat="1" x14ac:dyDescent="0.3">
      <c r="A60" s="49" t="s">
        <v>28</v>
      </c>
      <c r="B60" s="34"/>
      <c r="C60" s="34"/>
      <c r="D60" s="50"/>
      <c r="E60" s="32" t="s">
        <v>8</v>
      </c>
      <c r="F60" s="33" t="s">
        <v>9</v>
      </c>
      <c r="G60" s="33" t="s">
        <v>10</v>
      </c>
    </row>
    <row r="61" spans="1:243" s="1" customFormat="1" x14ac:dyDescent="0.3">
      <c r="A61" s="34" t="s">
        <v>29</v>
      </c>
      <c r="B61" s="34"/>
      <c r="C61" s="34"/>
      <c r="D61" s="34"/>
      <c r="E61" s="35">
        <v>9500</v>
      </c>
      <c r="F61" s="62">
        <f t="shared" ref="F61:F63" si="5">SUM(G61)</f>
        <v>635955</v>
      </c>
      <c r="G61" s="62">
        <f>SUM(G62:G62)</f>
        <v>635955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</row>
    <row r="62" spans="1:243" x14ac:dyDescent="0.3">
      <c r="A62" s="13" t="s">
        <v>30</v>
      </c>
      <c r="B62" s="22"/>
      <c r="C62" s="22"/>
      <c r="D62" s="22"/>
      <c r="E62" s="52">
        <v>9507</v>
      </c>
      <c r="F62" s="59">
        <f t="shared" si="5"/>
        <v>635955</v>
      </c>
      <c r="G62" s="59">
        <v>635955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</row>
    <row r="63" spans="1:243" s="22" customFormat="1" ht="16.2" thickBot="1" x14ac:dyDescent="0.35">
      <c r="A63" s="41" t="s">
        <v>31</v>
      </c>
      <c r="B63" s="41"/>
      <c r="C63" s="41"/>
      <c r="D63" s="41"/>
      <c r="E63" s="42"/>
      <c r="F63" s="43">
        <f t="shared" si="5"/>
        <v>635955</v>
      </c>
      <c r="G63" s="43">
        <f>SUM(G61)</f>
        <v>635955</v>
      </c>
    </row>
    <row r="64" spans="1:243" s="22" customFormat="1" ht="16.8" thickTop="1" thickBot="1" x14ac:dyDescent="0.35">
      <c r="A64" s="41"/>
      <c r="B64" s="41"/>
      <c r="C64" s="41"/>
      <c r="D64" s="41"/>
      <c r="E64" s="42"/>
      <c r="F64" s="43"/>
      <c r="G64" s="43"/>
    </row>
    <row r="65" spans="1:7" s="22" customFormat="1" ht="16.8" thickTop="1" thickBot="1" x14ac:dyDescent="0.35">
      <c r="A65" s="47" t="s">
        <v>32</v>
      </c>
      <c r="B65" s="41"/>
      <c r="C65" s="41"/>
      <c r="D65" s="48"/>
      <c r="E65" s="42"/>
      <c r="F65" s="57">
        <f>SUM(G65)</f>
        <v>668834</v>
      </c>
      <c r="G65" s="57">
        <f>SUM(G42,G52,G63)</f>
        <v>668834</v>
      </c>
    </row>
    <row r="66" spans="1:7" s="22" customFormat="1" ht="16.8" thickTop="1" thickBot="1" x14ac:dyDescent="0.35">
      <c r="A66" s="47"/>
      <c r="B66" s="41"/>
      <c r="C66" s="41"/>
      <c r="D66" s="48"/>
      <c r="E66" s="42"/>
      <c r="F66" s="57"/>
      <c r="G66" s="57"/>
    </row>
    <row r="67" spans="1:7" s="22" customFormat="1" ht="16.8" thickTop="1" thickBot="1" x14ac:dyDescent="0.35">
      <c r="A67" s="47" t="s">
        <v>33</v>
      </c>
      <c r="B67" s="41"/>
      <c r="C67" s="41"/>
      <c r="D67" s="48"/>
      <c r="E67" s="42"/>
      <c r="F67" s="57">
        <f>SUM(G67)</f>
        <v>734182</v>
      </c>
      <c r="G67" s="57">
        <f>SUM(G34,G65)</f>
        <v>734182</v>
      </c>
    </row>
    <row r="68" spans="1:7" s="17" customFormat="1" ht="16.2" thickTop="1" x14ac:dyDescent="0.3">
      <c r="A68" s="49"/>
      <c r="B68" s="34"/>
      <c r="C68" s="34"/>
      <c r="D68" s="50"/>
      <c r="E68" s="50"/>
      <c r="F68" s="28"/>
      <c r="G68" s="58"/>
    </row>
    <row r="69" spans="1:7" x14ac:dyDescent="0.3">
      <c r="A69" s="23" t="s">
        <v>34</v>
      </c>
    </row>
    <row r="70" spans="1:7" x14ac:dyDescent="0.3">
      <c r="A70" s="63" t="s">
        <v>35</v>
      </c>
      <c r="C70" s="2"/>
      <c r="D70" s="2"/>
      <c r="F70" s="2"/>
      <c r="G70" s="2"/>
    </row>
    <row r="71" spans="1:7" x14ac:dyDescent="0.3">
      <c r="A71" s="6" t="s">
        <v>36</v>
      </c>
      <c r="C71" s="6"/>
      <c r="F71" s="6"/>
      <c r="G71" s="64">
        <f>SUM(F73)</f>
        <v>0</v>
      </c>
    </row>
    <row r="72" spans="1:7" x14ac:dyDescent="0.3">
      <c r="A72" s="6" t="s">
        <v>37</v>
      </c>
      <c r="C72" s="6"/>
      <c r="G72" s="6"/>
    </row>
    <row r="73" spans="1:7" x14ac:dyDescent="0.3">
      <c r="A73" s="6" t="s">
        <v>38</v>
      </c>
      <c r="C73" s="6"/>
      <c r="F73" s="64">
        <f>SUM(F74:F75)</f>
        <v>0</v>
      </c>
      <c r="G73" s="6"/>
    </row>
    <row r="74" spans="1:7" x14ac:dyDescent="0.3">
      <c r="A74" s="2" t="s">
        <v>39</v>
      </c>
      <c r="C74" s="2" t="s">
        <v>15</v>
      </c>
      <c r="D74" s="2"/>
      <c r="F74" s="65">
        <v>-87734</v>
      </c>
      <c r="G74" s="2"/>
    </row>
    <row r="75" spans="1:7" x14ac:dyDescent="0.3">
      <c r="A75" s="63"/>
      <c r="C75" s="2" t="s">
        <v>13</v>
      </c>
      <c r="D75" s="6"/>
      <c r="F75" s="65">
        <v>87734</v>
      </c>
      <c r="G75" s="6"/>
    </row>
    <row r="76" spans="1:7" x14ac:dyDescent="0.3">
      <c r="A76" s="63"/>
      <c r="C76" s="2"/>
      <c r="D76" s="6"/>
      <c r="F76" s="65"/>
      <c r="G76" s="6"/>
    </row>
    <row r="77" spans="1:7" x14ac:dyDescent="0.3">
      <c r="A77" s="6" t="s">
        <v>40</v>
      </c>
      <c r="C77" s="2"/>
      <c r="D77" s="2"/>
      <c r="F77" s="65"/>
      <c r="G77" s="64">
        <f>SUM(F78)</f>
        <v>65348</v>
      </c>
    </row>
    <row r="78" spans="1:7" x14ac:dyDescent="0.3">
      <c r="A78" s="6" t="s">
        <v>41</v>
      </c>
      <c r="C78" s="2"/>
      <c r="D78" s="2"/>
      <c r="F78" s="64">
        <f>SUM(F79:F79)</f>
        <v>65348</v>
      </c>
      <c r="G78" s="2"/>
    </row>
    <row r="79" spans="1:7" x14ac:dyDescent="0.3">
      <c r="A79" s="2" t="s">
        <v>39</v>
      </c>
      <c r="C79" s="2" t="s">
        <v>13</v>
      </c>
      <c r="D79" s="2"/>
      <c r="F79" s="65">
        <v>65348</v>
      </c>
      <c r="G79" s="2"/>
    </row>
    <row r="80" spans="1:7" x14ac:dyDescent="0.3">
      <c r="A80" s="2"/>
      <c r="C80" s="2"/>
      <c r="D80" s="2"/>
      <c r="F80" s="65"/>
      <c r="G80" s="2"/>
    </row>
    <row r="81" spans="1:7" ht="16.2" thickBot="1" x14ac:dyDescent="0.35">
      <c r="A81" s="66" t="s">
        <v>42</v>
      </c>
      <c r="B81" s="67"/>
      <c r="C81" s="66"/>
      <c r="D81" s="66"/>
      <c r="E81" s="67"/>
      <c r="F81" s="66"/>
      <c r="G81" s="68">
        <f>SUM(G71,G77)</f>
        <v>65348</v>
      </c>
    </row>
    <row r="82" spans="1:7" ht="16.2" thickTop="1" x14ac:dyDescent="0.3">
      <c r="A82" s="69"/>
      <c r="B82" s="22"/>
      <c r="C82" s="69"/>
      <c r="D82" s="69"/>
      <c r="E82" s="22"/>
      <c r="F82" s="69"/>
      <c r="G82" s="70"/>
    </row>
    <row r="83" spans="1:7" x14ac:dyDescent="0.3">
      <c r="A83" s="63" t="s">
        <v>43</v>
      </c>
      <c r="C83" s="6"/>
      <c r="D83" s="6"/>
      <c r="F83" s="6"/>
      <c r="G83" s="6"/>
    </row>
    <row r="84" spans="1:7" x14ac:dyDescent="0.3">
      <c r="A84" s="63" t="s">
        <v>44</v>
      </c>
      <c r="C84" s="6"/>
      <c r="D84" s="6"/>
      <c r="F84" s="6"/>
      <c r="G84" s="6"/>
    </row>
    <row r="85" spans="1:7" x14ac:dyDescent="0.3">
      <c r="A85" s="6" t="s">
        <v>45</v>
      </c>
      <c r="C85" s="6"/>
      <c r="F85" s="6"/>
      <c r="G85" s="64">
        <f>SUM(F86)</f>
        <v>2600</v>
      </c>
    </row>
    <row r="86" spans="1:7" x14ac:dyDescent="0.3">
      <c r="A86" s="6" t="s">
        <v>46</v>
      </c>
      <c r="C86" s="6"/>
      <c r="F86" s="64">
        <f>SUM(F87:F87)</f>
        <v>2600</v>
      </c>
      <c r="G86" s="6"/>
    </row>
    <row r="87" spans="1:7" x14ac:dyDescent="0.3">
      <c r="A87" s="2" t="s">
        <v>39</v>
      </c>
      <c r="C87" s="2" t="s">
        <v>26</v>
      </c>
      <c r="D87" s="2"/>
      <c r="F87" s="65">
        <v>2600</v>
      </c>
      <c r="G87" s="6"/>
    </row>
    <row r="88" spans="1:7" x14ac:dyDescent="0.3">
      <c r="A88" s="2"/>
      <c r="C88" s="2"/>
      <c r="D88" s="2"/>
      <c r="G88" s="6"/>
    </row>
    <row r="89" spans="1:7" x14ac:dyDescent="0.3">
      <c r="A89" s="6" t="s">
        <v>36</v>
      </c>
      <c r="C89" s="6"/>
      <c r="F89" s="6"/>
      <c r="G89" s="64">
        <f>SUM(F91)</f>
        <v>38021</v>
      </c>
    </row>
    <row r="90" spans="1:7" x14ac:dyDescent="0.3">
      <c r="A90" s="6" t="s">
        <v>37</v>
      </c>
      <c r="C90" s="6"/>
      <c r="G90" s="6"/>
    </row>
    <row r="91" spans="1:7" x14ac:dyDescent="0.3">
      <c r="A91" s="6" t="s">
        <v>38</v>
      </c>
      <c r="C91" s="6"/>
      <c r="F91" s="64">
        <f>SUM(F92:F92)</f>
        <v>38021</v>
      </c>
      <c r="G91" s="6"/>
    </row>
    <row r="92" spans="1:7" x14ac:dyDescent="0.3">
      <c r="A92" s="2" t="s">
        <v>39</v>
      </c>
      <c r="C92" s="2" t="s">
        <v>15</v>
      </c>
      <c r="D92" s="2"/>
      <c r="F92" s="65">
        <v>38021</v>
      </c>
      <c r="G92" s="2"/>
    </row>
    <row r="93" spans="1:7" x14ac:dyDescent="0.3">
      <c r="A93" s="63"/>
      <c r="C93" s="6"/>
      <c r="D93" s="6"/>
      <c r="F93" s="6"/>
      <c r="G93" s="6"/>
    </row>
    <row r="94" spans="1:7" x14ac:dyDescent="0.3">
      <c r="A94" s="6" t="s">
        <v>47</v>
      </c>
      <c r="C94" s="6"/>
      <c r="F94" s="6"/>
      <c r="G94" s="64">
        <f>SUM(F95:F95)</f>
        <v>1102</v>
      </c>
    </row>
    <row r="95" spans="1:7" x14ac:dyDescent="0.3">
      <c r="A95" s="2" t="s">
        <v>39</v>
      </c>
      <c r="C95" s="2" t="s">
        <v>15</v>
      </c>
      <c r="D95" s="2"/>
      <c r="F95" s="65">
        <v>1102</v>
      </c>
      <c r="G95" s="2"/>
    </row>
    <row r="96" spans="1:7" x14ac:dyDescent="0.3">
      <c r="A96" s="2"/>
      <c r="C96" s="2"/>
      <c r="F96" s="65"/>
      <c r="G96" s="6"/>
    </row>
    <row r="97" spans="1:7" x14ac:dyDescent="0.3">
      <c r="A97" s="6" t="s">
        <v>40</v>
      </c>
      <c r="C97" s="2"/>
      <c r="D97" s="2"/>
      <c r="F97" s="65"/>
      <c r="G97" s="64">
        <f>SUM(F98)</f>
        <v>74782</v>
      </c>
    </row>
    <row r="98" spans="1:7" x14ac:dyDescent="0.3">
      <c r="A98" s="6" t="s">
        <v>41</v>
      </c>
      <c r="C98" s="2"/>
      <c r="D98" s="2"/>
      <c r="F98" s="64">
        <f>SUM(F99:F100)</f>
        <v>74782</v>
      </c>
      <c r="G98" s="2"/>
    </row>
    <row r="99" spans="1:7" x14ac:dyDescent="0.3">
      <c r="A99" s="2" t="s">
        <v>39</v>
      </c>
      <c r="C99" s="2" t="s">
        <v>15</v>
      </c>
      <c r="D99" s="2"/>
      <c r="F99" s="65">
        <v>-31219</v>
      </c>
      <c r="G99" s="2"/>
    </row>
    <row r="100" spans="1:7" x14ac:dyDescent="0.3">
      <c r="A100" s="2"/>
      <c r="C100" s="2" t="s">
        <v>13</v>
      </c>
      <c r="D100" s="2"/>
      <c r="F100" s="65">
        <v>106001</v>
      </c>
      <c r="G100" s="2"/>
    </row>
    <row r="101" spans="1:7" x14ac:dyDescent="0.3">
      <c r="A101" s="2"/>
      <c r="C101" s="2"/>
      <c r="D101" s="2"/>
      <c r="F101" s="65"/>
      <c r="G101" s="2"/>
    </row>
    <row r="102" spans="1:7" x14ac:dyDescent="0.3">
      <c r="A102" s="71" t="s">
        <v>48</v>
      </c>
      <c r="B102" s="72"/>
      <c r="C102" s="73"/>
      <c r="D102" s="73"/>
      <c r="E102" s="72"/>
      <c r="F102" s="73"/>
      <c r="G102" s="73"/>
    </row>
    <row r="103" spans="1:7" ht="16.2" thickBot="1" x14ac:dyDescent="0.35">
      <c r="A103" s="74" t="s">
        <v>49</v>
      </c>
      <c r="B103" s="75"/>
      <c r="C103" s="76"/>
      <c r="D103" s="76"/>
      <c r="E103" s="75"/>
      <c r="F103" s="76"/>
      <c r="G103" s="77">
        <f>SUM(G85,G89,G94,G97)</f>
        <v>116505</v>
      </c>
    </row>
    <row r="104" spans="1:7" ht="16.2" thickTop="1" x14ac:dyDescent="0.3">
      <c r="A104" s="2"/>
      <c r="C104" s="2"/>
      <c r="D104" s="2"/>
      <c r="F104" s="65"/>
      <c r="G104" s="2"/>
    </row>
    <row r="105" spans="1:7" x14ac:dyDescent="0.3">
      <c r="A105" s="63" t="s">
        <v>50</v>
      </c>
      <c r="C105" s="2"/>
      <c r="D105" s="2"/>
      <c r="F105" s="2"/>
      <c r="G105" s="2"/>
    </row>
    <row r="106" spans="1:7" x14ac:dyDescent="0.3">
      <c r="A106" s="6" t="s">
        <v>36</v>
      </c>
      <c r="C106" s="6"/>
      <c r="F106" s="6"/>
      <c r="G106" s="64">
        <f>SUM(F108)</f>
        <v>15786</v>
      </c>
    </row>
    <row r="107" spans="1:7" x14ac:dyDescent="0.3">
      <c r="A107" s="6" t="s">
        <v>37</v>
      </c>
      <c r="C107" s="6"/>
      <c r="G107" s="6"/>
    </row>
    <row r="108" spans="1:7" x14ac:dyDescent="0.3">
      <c r="A108" s="6" t="s">
        <v>38</v>
      </c>
      <c r="C108" s="6"/>
      <c r="F108" s="64">
        <f>SUM(F109:F109)</f>
        <v>15786</v>
      </c>
      <c r="G108" s="6"/>
    </row>
    <row r="109" spans="1:7" x14ac:dyDescent="0.3">
      <c r="A109" s="2" t="s">
        <v>39</v>
      </c>
      <c r="C109" s="2" t="s">
        <v>26</v>
      </c>
      <c r="D109" s="2"/>
      <c r="F109" s="65">
        <v>15786</v>
      </c>
      <c r="G109" s="6"/>
    </row>
    <row r="110" spans="1:7" x14ac:dyDescent="0.3">
      <c r="A110" s="2"/>
      <c r="C110" s="61"/>
      <c r="D110" s="2"/>
      <c r="F110" s="65"/>
      <c r="G110" s="2"/>
    </row>
    <row r="111" spans="1:7" x14ac:dyDescent="0.3">
      <c r="A111" s="2"/>
      <c r="C111" s="61"/>
      <c r="D111" s="2"/>
      <c r="F111" s="65"/>
      <c r="G111" s="2"/>
    </row>
    <row r="112" spans="1:7" x14ac:dyDescent="0.3">
      <c r="A112" s="2"/>
      <c r="C112" s="61"/>
      <c r="D112" s="2"/>
      <c r="F112" s="65"/>
      <c r="G112" s="2"/>
    </row>
    <row r="113" spans="1:7" x14ac:dyDescent="0.3">
      <c r="A113" s="2"/>
      <c r="C113" s="61"/>
      <c r="D113" s="2"/>
      <c r="F113" s="65"/>
      <c r="G113" s="2"/>
    </row>
    <row r="114" spans="1:7" x14ac:dyDescent="0.3">
      <c r="A114" s="2"/>
      <c r="C114" s="61"/>
      <c r="D114" s="2"/>
      <c r="F114" s="65"/>
      <c r="G114" s="2"/>
    </row>
    <row r="115" spans="1:7" x14ac:dyDescent="0.3">
      <c r="A115" s="2"/>
      <c r="C115" s="61"/>
      <c r="D115" s="2"/>
      <c r="F115" s="65"/>
      <c r="G115" s="2"/>
    </row>
    <row r="116" spans="1:7" x14ac:dyDescent="0.3">
      <c r="A116" s="6" t="s">
        <v>51</v>
      </c>
      <c r="C116" s="6"/>
      <c r="F116" s="6"/>
      <c r="G116" s="64">
        <f>SUM(F118)</f>
        <v>700</v>
      </c>
    </row>
    <row r="117" spans="1:7" x14ac:dyDescent="0.3">
      <c r="A117" s="6" t="s">
        <v>52</v>
      </c>
      <c r="C117" s="6"/>
      <c r="G117" s="6"/>
    </row>
    <row r="118" spans="1:7" x14ac:dyDescent="0.3">
      <c r="A118" s="6" t="s">
        <v>53</v>
      </c>
      <c r="C118" s="6"/>
      <c r="F118" s="64">
        <f>SUM(F119:F119)</f>
        <v>700</v>
      </c>
      <c r="G118" s="6"/>
    </row>
    <row r="119" spans="1:7" x14ac:dyDescent="0.3">
      <c r="A119" s="2" t="s">
        <v>39</v>
      </c>
      <c r="C119" s="2" t="s">
        <v>26</v>
      </c>
      <c r="D119" s="2"/>
      <c r="F119" s="65">
        <v>700</v>
      </c>
      <c r="G119" s="2"/>
    </row>
    <row r="120" spans="1:7" x14ac:dyDescent="0.3">
      <c r="A120" s="2"/>
      <c r="C120" s="2"/>
      <c r="D120" s="2"/>
      <c r="F120" s="65"/>
      <c r="G120" s="2"/>
    </row>
    <row r="121" spans="1:7" x14ac:dyDescent="0.3">
      <c r="A121" s="6" t="s">
        <v>54</v>
      </c>
      <c r="C121" s="6"/>
      <c r="D121" s="6"/>
      <c r="F121" s="6"/>
      <c r="G121" s="6"/>
    </row>
    <row r="122" spans="1:7" x14ac:dyDescent="0.3">
      <c r="A122" s="6" t="s">
        <v>55</v>
      </c>
      <c r="C122" s="6"/>
      <c r="D122" s="6"/>
      <c r="F122" s="6"/>
      <c r="G122" s="64">
        <f>SUM(F124,F131)</f>
        <v>513647</v>
      </c>
    </row>
    <row r="123" spans="1:7" x14ac:dyDescent="0.3">
      <c r="A123" s="1" t="s">
        <v>56</v>
      </c>
      <c r="C123" s="6"/>
      <c r="G123" s="64"/>
    </row>
    <row r="124" spans="1:7" x14ac:dyDescent="0.3">
      <c r="A124" s="1" t="s">
        <v>57</v>
      </c>
      <c r="F124" s="64">
        <f>SUM(F125:F129)</f>
        <v>516159</v>
      </c>
      <c r="G124" s="64"/>
    </row>
    <row r="125" spans="1:7" x14ac:dyDescent="0.3">
      <c r="A125" s="2" t="s">
        <v>39</v>
      </c>
      <c r="C125" s="2" t="s">
        <v>15</v>
      </c>
      <c r="F125" s="65">
        <v>430842</v>
      </c>
      <c r="G125" s="64"/>
    </row>
    <row r="126" spans="1:7" x14ac:dyDescent="0.3">
      <c r="A126" s="2"/>
      <c r="C126" s="2" t="s">
        <v>58</v>
      </c>
      <c r="D126" s="2"/>
      <c r="F126" s="65">
        <v>2767</v>
      </c>
      <c r="G126" s="6"/>
    </row>
    <row r="127" spans="1:7" x14ac:dyDescent="0.3">
      <c r="A127" s="2"/>
      <c r="C127" s="61" t="s">
        <v>24</v>
      </c>
      <c r="D127" s="2"/>
      <c r="F127" s="65">
        <v>66676</v>
      </c>
      <c r="G127" s="2"/>
    </row>
    <row r="128" spans="1:7" x14ac:dyDescent="0.3">
      <c r="A128" s="2"/>
      <c r="C128" s="61" t="s">
        <v>25</v>
      </c>
      <c r="D128" s="2"/>
      <c r="F128" s="65">
        <v>3860</v>
      </c>
      <c r="G128" s="2"/>
    </row>
    <row r="129" spans="1:7" x14ac:dyDescent="0.3">
      <c r="A129" s="2"/>
      <c r="C129" s="61" t="s">
        <v>26</v>
      </c>
      <c r="D129" s="2"/>
      <c r="F129" s="65">
        <v>12014</v>
      </c>
      <c r="G129" s="2"/>
    </row>
    <row r="130" spans="1:7" x14ac:dyDescent="0.3">
      <c r="A130" s="2"/>
      <c r="C130" s="2"/>
      <c r="D130" s="2"/>
      <c r="F130" s="65"/>
      <c r="G130" s="2"/>
    </row>
    <row r="131" spans="1:7" x14ac:dyDescent="0.3">
      <c r="A131" s="1" t="s">
        <v>59</v>
      </c>
      <c r="C131" s="6"/>
      <c r="F131" s="64">
        <f>SUM(F132:F134)</f>
        <v>-2512</v>
      </c>
      <c r="G131" s="64"/>
    </row>
    <row r="132" spans="1:7" x14ac:dyDescent="0.3">
      <c r="A132" s="2" t="s">
        <v>39</v>
      </c>
      <c r="C132" s="2" t="s">
        <v>15</v>
      </c>
      <c r="F132" s="65">
        <v>-40144</v>
      </c>
      <c r="G132" s="64"/>
    </row>
    <row r="133" spans="1:7" x14ac:dyDescent="0.3">
      <c r="A133" s="2"/>
      <c r="C133" s="2" t="s">
        <v>58</v>
      </c>
      <c r="D133" s="2"/>
      <c r="F133" s="65">
        <v>-2512</v>
      </c>
      <c r="G133" s="6"/>
    </row>
    <row r="134" spans="1:7" x14ac:dyDescent="0.3">
      <c r="A134" s="2"/>
      <c r="C134" s="61" t="s">
        <v>26</v>
      </c>
      <c r="F134" s="65">
        <v>40144</v>
      </c>
      <c r="G134" s="64"/>
    </row>
    <row r="135" spans="1:7" x14ac:dyDescent="0.3">
      <c r="A135" s="2"/>
      <c r="C135" s="2"/>
      <c r="F135" s="65"/>
      <c r="G135" s="64"/>
    </row>
    <row r="136" spans="1:7" x14ac:dyDescent="0.3">
      <c r="A136" s="6" t="s">
        <v>40</v>
      </c>
      <c r="C136" s="2"/>
      <c r="D136" s="2"/>
      <c r="F136" s="65"/>
      <c r="G136" s="64">
        <f>SUM(F137,F141)</f>
        <v>1721</v>
      </c>
    </row>
    <row r="137" spans="1:7" x14ac:dyDescent="0.3">
      <c r="A137" s="6" t="s">
        <v>60</v>
      </c>
      <c r="C137" s="2"/>
      <c r="D137" s="2"/>
      <c r="F137" s="64">
        <f>SUM(F138:F139)</f>
        <v>3000</v>
      </c>
      <c r="G137" s="64"/>
    </row>
    <row r="138" spans="1:7" x14ac:dyDescent="0.3">
      <c r="A138" s="2" t="s">
        <v>39</v>
      </c>
      <c r="C138" s="61" t="s">
        <v>26</v>
      </c>
      <c r="D138" s="2"/>
      <c r="F138" s="65">
        <v>4000</v>
      </c>
      <c r="G138" s="2"/>
    </row>
    <row r="139" spans="1:7" x14ac:dyDescent="0.3">
      <c r="A139" s="2"/>
      <c r="C139" s="61" t="s">
        <v>25</v>
      </c>
      <c r="D139" s="2"/>
      <c r="F139" s="65">
        <v>-1000</v>
      </c>
      <c r="G139" s="2"/>
    </row>
    <row r="140" spans="1:7" x14ac:dyDescent="0.3">
      <c r="A140" s="6"/>
      <c r="C140" s="2"/>
      <c r="D140" s="2"/>
      <c r="F140" s="65"/>
      <c r="G140" s="64"/>
    </row>
    <row r="141" spans="1:7" x14ac:dyDescent="0.3">
      <c r="A141" s="6" t="s">
        <v>41</v>
      </c>
      <c r="C141" s="2"/>
      <c r="D141" s="2"/>
      <c r="F141" s="64">
        <f>SUM(F142:F146)</f>
        <v>-1279</v>
      </c>
      <c r="G141" s="2"/>
    </row>
    <row r="142" spans="1:7" x14ac:dyDescent="0.3">
      <c r="A142" s="2" t="s">
        <v>39</v>
      </c>
      <c r="C142" s="2" t="s">
        <v>15</v>
      </c>
      <c r="D142" s="2"/>
      <c r="F142" s="65">
        <v>-2029</v>
      </c>
      <c r="G142" s="2"/>
    </row>
    <row r="143" spans="1:7" x14ac:dyDescent="0.3">
      <c r="A143" s="2"/>
      <c r="C143" s="2" t="s">
        <v>58</v>
      </c>
      <c r="D143" s="2"/>
      <c r="F143" s="65">
        <v>750</v>
      </c>
      <c r="G143" s="2"/>
    </row>
    <row r="144" spans="1:7" x14ac:dyDescent="0.3">
      <c r="A144" s="2"/>
      <c r="C144" s="61" t="s">
        <v>26</v>
      </c>
      <c r="D144" s="2"/>
      <c r="F144" s="65"/>
      <c r="G144" s="2"/>
    </row>
    <row r="145" spans="1:7" x14ac:dyDescent="0.3">
      <c r="A145" s="2"/>
      <c r="C145" s="2" t="s">
        <v>61</v>
      </c>
      <c r="D145" s="2"/>
      <c r="F145" s="65"/>
      <c r="G145" s="2"/>
    </row>
    <row r="146" spans="1:7" x14ac:dyDescent="0.3">
      <c r="A146" s="2"/>
      <c r="C146" s="2" t="s">
        <v>62</v>
      </c>
      <c r="D146" s="2"/>
      <c r="F146" s="65"/>
      <c r="G146" s="2"/>
    </row>
    <row r="147" spans="1:7" x14ac:dyDescent="0.3">
      <c r="A147" s="2"/>
      <c r="C147" s="2"/>
      <c r="D147" s="2"/>
      <c r="F147" s="65"/>
      <c r="G147" s="2"/>
    </row>
    <row r="148" spans="1:7" x14ac:dyDescent="0.3">
      <c r="A148" s="6" t="s">
        <v>63</v>
      </c>
      <c r="C148" s="6"/>
      <c r="F148" s="6"/>
      <c r="G148" s="64">
        <f>SUM(F149,F157)</f>
        <v>20475</v>
      </c>
    </row>
    <row r="149" spans="1:7" x14ac:dyDescent="0.3">
      <c r="A149" s="6" t="s">
        <v>64</v>
      </c>
      <c r="C149" s="6"/>
      <c r="F149" s="64">
        <f>SUM(F150:F153)</f>
        <v>21475</v>
      </c>
      <c r="G149" s="6"/>
    </row>
    <row r="150" spans="1:7" x14ac:dyDescent="0.3">
      <c r="A150" s="2" t="s">
        <v>39</v>
      </c>
      <c r="C150" s="2" t="s">
        <v>15</v>
      </c>
      <c r="F150" s="65">
        <v>20497</v>
      </c>
      <c r="G150" s="6"/>
    </row>
    <row r="151" spans="1:7" x14ac:dyDescent="0.3">
      <c r="A151" s="2"/>
      <c r="C151" s="2" t="s">
        <v>58</v>
      </c>
      <c r="D151" s="2"/>
      <c r="F151" s="65">
        <v>-5</v>
      </c>
      <c r="G151" s="2"/>
    </row>
    <row r="152" spans="1:7" x14ac:dyDescent="0.3">
      <c r="A152" s="2"/>
      <c r="C152" s="2" t="s">
        <v>27</v>
      </c>
      <c r="D152" s="2"/>
      <c r="F152" s="65">
        <v>983</v>
      </c>
      <c r="G152" s="2"/>
    </row>
    <row r="153" spans="1:7" x14ac:dyDescent="0.3">
      <c r="A153" s="2"/>
      <c r="C153" s="61" t="s">
        <v>25</v>
      </c>
      <c r="F153" s="65"/>
      <c r="G153" s="6"/>
    </row>
    <row r="154" spans="1:7" x14ac:dyDescent="0.3">
      <c r="A154" s="2"/>
      <c r="C154" s="61"/>
      <c r="F154" s="65"/>
      <c r="G154" s="6"/>
    </row>
    <row r="155" spans="1:7" x14ac:dyDescent="0.3">
      <c r="A155" s="2"/>
      <c r="C155" s="61"/>
      <c r="F155" s="65"/>
      <c r="G155" s="6"/>
    </row>
    <row r="156" spans="1:7" x14ac:dyDescent="0.3">
      <c r="A156" s="2"/>
      <c r="C156" s="61"/>
      <c r="F156" s="65"/>
      <c r="G156" s="6"/>
    </row>
    <row r="157" spans="1:7" x14ac:dyDescent="0.3">
      <c r="A157" s="6" t="s">
        <v>65</v>
      </c>
      <c r="C157" s="6"/>
      <c r="F157" s="64">
        <f>SUM(F158:F158)</f>
        <v>-1000</v>
      </c>
      <c r="G157" s="6"/>
    </row>
    <row r="158" spans="1:7" x14ac:dyDescent="0.3">
      <c r="A158" s="2" t="s">
        <v>39</v>
      </c>
      <c r="C158" s="2" t="s">
        <v>58</v>
      </c>
      <c r="D158" s="2"/>
      <c r="F158" s="65">
        <v>-1000</v>
      </c>
      <c r="G158" s="6"/>
    </row>
    <row r="159" spans="1:7" x14ac:dyDescent="0.3">
      <c r="A159" s="2"/>
      <c r="C159" s="2"/>
      <c r="F159" s="65"/>
      <c r="G159" s="6"/>
    </row>
    <row r="160" spans="1:7" ht="16.2" thickBot="1" x14ac:dyDescent="0.35">
      <c r="A160" s="66" t="s">
        <v>66</v>
      </c>
      <c r="B160" s="67"/>
      <c r="C160" s="66"/>
      <c r="D160" s="66"/>
      <c r="E160" s="67"/>
      <c r="F160" s="66"/>
      <c r="G160" s="68">
        <f>SUM(G106,G116,G122,G136,G148)</f>
        <v>552329</v>
      </c>
    </row>
    <row r="161" spans="1:7" ht="16.2" thickTop="1" x14ac:dyDescent="0.3">
      <c r="A161" s="69"/>
      <c r="C161" s="69"/>
      <c r="D161" s="69"/>
      <c r="E161" s="78"/>
      <c r="F161" s="69"/>
      <c r="G161" s="70"/>
    </row>
    <row r="162" spans="1:7" x14ac:dyDescent="0.3">
      <c r="A162" s="73" t="s">
        <v>67</v>
      </c>
      <c r="B162" s="72"/>
      <c r="C162" s="73"/>
      <c r="D162" s="73"/>
      <c r="E162" s="72"/>
      <c r="F162" s="73"/>
      <c r="G162" s="73"/>
    </row>
    <row r="163" spans="1:7" ht="16.2" thickBot="1" x14ac:dyDescent="0.35">
      <c r="A163" s="76" t="s">
        <v>68</v>
      </c>
      <c r="B163" s="75"/>
      <c r="C163" s="76"/>
      <c r="D163" s="76"/>
      <c r="E163" s="75"/>
      <c r="F163" s="76"/>
      <c r="G163" s="77">
        <f>SUM(G160,G103)</f>
        <v>668834</v>
      </c>
    </row>
    <row r="164" spans="1:7" ht="16.2" thickTop="1" x14ac:dyDescent="0.3">
      <c r="A164" s="69"/>
      <c r="C164" s="69"/>
      <c r="D164" s="69"/>
      <c r="E164" s="22"/>
      <c r="F164" s="69"/>
      <c r="G164" s="70"/>
    </row>
    <row r="165" spans="1:7" ht="16.2" thickBot="1" x14ac:dyDescent="0.35">
      <c r="A165" s="66" t="s">
        <v>69</v>
      </c>
      <c r="B165" s="67"/>
      <c r="C165" s="66"/>
      <c r="D165" s="66"/>
      <c r="E165" s="67"/>
      <c r="F165" s="66"/>
      <c r="G165" s="68">
        <f>SUM(G163,G81)</f>
        <v>734182</v>
      </c>
    </row>
    <row r="166" spans="1:7" ht="16.2" thickTop="1" x14ac:dyDescent="0.3"/>
    <row r="173" spans="1:7" s="81" customFormat="1" x14ac:dyDescent="0.3">
      <c r="A173" s="17"/>
      <c r="B173" s="79" t="s">
        <v>374</v>
      </c>
      <c r="C173" s="17"/>
      <c r="D173" s="79"/>
      <c r="E173" s="79"/>
      <c r="F173" s="17"/>
      <c r="G173" s="80"/>
    </row>
    <row r="174" spans="1:7" s="81" customFormat="1" x14ac:dyDescent="0.3">
      <c r="A174" s="79" t="s">
        <v>375</v>
      </c>
      <c r="B174" s="17"/>
      <c r="C174" s="17"/>
      <c r="D174" s="79"/>
      <c r="E174" s="79"/>
      <c r="F174" s="17"/>
      <c r="G174" s="80"/>
    </row>
    <row r="175" spans="1:7" s="81" customFormat="1" x14ac:dyDescent="0.3">
      <c r="A175" s="79"/>
      <c r="B175" s="17"/>
      <c r="C175" s="17"/>
      <c r="D175" s="79"/>
      <c r="E175" s="79"/>
      <c r="F175" s="17"/>
      <c r="G175" s="80"/>
    </row>
    <row r="176" spans="1:7" x14ac:dyDescent="0.3">
      <c r="B176" s="17"/>
      <c r="G176" s="17"/>
    </row>
    <row r="177" spans="1:237" x14ac:dyDescent="0.3">
      <c r="A177" s="1"/>
      <c r="F177" s="15"/>
    </row>
    <row r="178" spans="1:237" x14ac:dyDescent="0.3">
      <c r="A178" s="82"/>
      <c r="E178" s="82"/>
      <c r="F178" s="83"/>
    </row>
    <row r="179" spans="1:237" x14ac:dyDescent="0.3">
      <c r="A179" s="82"/>
      <c r="E179" s="82"/>
      <c r="F179" s="83"/>
    </row>
    <row r="180" spans="1:237" x14ac:dyDescent="0.3">
      <c r="F180" s="15"/>
    </row>
    <row r="181" spans="1:237" s="85" customFormat="1" x14ac:dyDescent="0.3">
      <c r="A181" s="13" t="s">
        <v>370</v>
      </c>
      <c r="B181" s="13"/>
      <c r="C181" s="13"/>
      <c r="D181" s="13"/>
      <c r="E181" s="84"/>
      <c r="F181" s="17" t="s">
        <v>372</v>
      </c>
      <c r="G181" s="80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</row>
    <row r="182" spans="1:237" s="85" customFormat="1" x14ac:dyDescent="0.3">
      <c r="A182" s="82"/>
      <c r="B182" s="13" t="s">
        <v>371</v>
      </c>
      <c r="C182" s="13"/>
      <c r="D182" s="13"/>
      <c r="E182" s="86"/>
      <c r="F182" s="17" t="s">
        <v>373</v>
      </c>
      <c r="G182" s="80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</row>
    <row r="183" spans="1:237" s="85" customFormat="1" x14ac:dyDescent="0.3">
      <c r="A183" s="82"/>
      <c r="B183" s="13"/>
      <c r="C183" s="13"/>
      <c r="D183" s="13"/>
      <c r="E183" s="86"/>
      <c r="F183" s="17" t="s">
        <v>0</v>
      </c>
      <c r="G183" s="80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</row>
    <row r="184" spans="1:237" x14ac:dyDescent="0.3">
      <c r="A184" s="1"/>
      <c r="E184" s="87"/>
      <c r="F184" s="88"/>
    </row>
    <row r="185" spans="1:237" x14ac:dyDescent="0.3">
      <c r="A185" s="82"/>
      <c r="E185" s="89"/>
      <c r="F185" s="90"/>
    </row>
    <row r="186" spans="1:237" s="85" customFormat="1" x14ac:dyDescent="0.3">
      <c r="A186" s="82"/>
      <c r="B186" s="13"/>
      <c r="C186" s="13"/>
      <c r="D186" s="13"/>
      <c r="E186" s="86"/>
      <c r="F186" s="86"/>
      <c r="G186" s="80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</row>
    <row r="187" spans="1:237" x14ac:dyDescent="0.3">
      <c r="A187" s="91"/>
      <c r="F187" s="15"/>
      <c r="G187" s="92"/>
    </row>
    <row r="188" spans="1:237" x14ac:dyDescent="0.3">
      <c r="A188" s="93"/>
      <c r="F188" s="15"/>
      <c r="G188" s="92"/>
    </row>
    <row r="189" spans="1:237" x14ac:dyDescent="0.3">
      <c r="F189" s="15"/>
    </row>
    <row r="190" spans="1:237" x14ac:dyDescent="0.3">
      <c r="A190" s="1"/>
      <c r="F190" s="15"/>
    </row>
    <row r="191" spans="1:237" x14ac:dyDescent="0.3">
      <c r="A191" s="82"/>
      <c r="F191" s="15"/>
    </row>
    <row r="192" spans="1:237" x14ac:dyDescent="0.3">
      <c r="F192" s="15"/>
    </row>
    <row r="193" spans="1:7" s="17" customFormat="1" x14ac:dyDescent="0.3">
      <c r="A193" s="94"/>
      <c r="B193" s="13"/>
      <c r="C193" s="13"/>
      <c r="D193" s="13"/>
      <c r="E193" s="13"/>
      <c r="F193" s="15"/>
      <c r="G193" s="13"/>
    </row>
    <row r="194" spans="1:7" s="17" customFormat="1" x14ac:dyDescent="0.3">
      <c r="A194" s="95"/>
      <c r="C194" s="13"/>
      <c r="D194" s="13"/>
      <c r="E194" s="13"/>
      <c r="F194" s="15"/>
    </row>
    <row r="195" spans="1:7" s="17" customFormat="1" x14ac:dyDescent="0.3">
      <c r="A195" s="82"/>
      <c r="F195" s="15"/>
    </row>
    <row r="196" spans="1:7" x14ac:dyDescent="0.3">
      <c r="B196" s="17"/>
      <c r="G196" s="17"/>
    </row>
  </sheetData>
  <autoFilter ref="A3:II196"/>
  <printOptions horizontalCentered="1"/>
  <pageMargins left="0.9055118110236221" right="0.31496062992125984" top="0.74803149606299213" bottom="0.74803149606299213" header="0.31496062992125984" footer="0.31496062992125984"/>
  <pageSetup paperSize="9" scale="85" fitToHeight="0" orientation="portrait" r:id="rId1"/>
  <rowBreaks count="1" manualBreakCount="1">
    <brk id="1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R351"/>
  <sheetViews>
    <sheetView tabSelected="1" workbookViewId="0">
      <pane ySplit="6" topLeftCell="A334" activePane="bottomLeft" state="frozen"/>
      <selection activeCell="C196" sqref="C196"/>
      <selection pane="bottomLeft" activeCell="A339" sqref="A339"/>
    </sheetView>
  </sheetViews>
  <sheetFormatPr defaultColWidth="29.33203125" defaultRowHeight="15.6" x14ac:dyDescent="0.3"/>
  <cols>
    <col min="1" max="1" width="51.109375" style="97" customWidth="1"/>
    <col min="2" max="2" width="12.5546875" style="98" customWidth="1"/>
    <col min="3" max="4" width="12.6640625" style="98" customWidth="1"/>
    <col min="5" max="5" width="15.5546875" style="98" customWidth="1"/>
    <col min="6" max="7" width="12.6640625" style="98" customWidth="1"/>
    <col min="8" max="8" width="17.6640625" style="98" customWidth="1"/>
    <col min="9" max="10" width="12.6640625" style="98" customWidth="1"/>
    <col min="11" max="11" width="12" style="98" customWidth="1"/>
    <col min="12" max="13" width="12.6640625" style="98" customWidth="1"/>
    <col min="14" max="14" width="14.6640625" style="98" customWidth="1"/>
    <col min="15" max="16" width="12.6640625" style="98" customWidth="1"/>
    <col min="17" max="17" width="10.88671875" style="98" customWidth="1"/>
    <col min="18" max="19" width="12.6640625" style="98" customWidth="1"/>
    <col min="20" max="20" width="16.33203125" style="98" customWidth="1"/>
    <col min="21" max="28" width="12.6640625" style="98" customWidth="1"/>
    <col min="29" max="165" width="29.33203125" style="98" customWidth="1"/>
    <col min="166" max="166" width="42.44140625" style="98" customWidth="1"/>
    <col min="167" max="169" width="12.44140625" style="98" customWidth="1"/>
    <col min="170" max="172" width="10.88671875" style="98" customWidth="1"/>
    <col min="173" max="175" width="14.5546875" style="98" bestFit="1" customWidth="1"/>
    <col min="176" max="178" width="11" style="98" customWidth="1"/>
    <col min="179" max="181" width="14.5546875" style="98" customWidth="1"/>
    <col min="182" max="184" width="15.33203125" style="98" customWidth="1"/>
    <col min="185" max="185" width="15.5546875" style="98" customWidth="1"/>
    <col min="186" max="186" width="44.5546875" style="98" customWidth="1"/>
    <col min="187" max="187" width="13.88671875" style="98" customWidth="1"/>
    <col min="188" max="188" width="10.88671875" style="98" customWidth="1"/>
    <col min="189" max="189" width="14.5546875" style="98" customWidth="1"/>
    <col min="190" max="190" width="11" style="98" customWidth="1"/>
    <col min="191" max="191" width="10.88671875" style="98" customWidth="1"/>
    <col min="192" max="192" width="14.5546875" style="98" customWidth="1"/>
    <col min="193" max="194" width="15.5546875" style="98" customWidth="1"/>
    <col min="195" max="195" width="17.6640625" style="98" customWidth="1"/>
    <col min="196" max="16384" width="29.33203125" style="98"/>
  </cols>
  <sheetData>
    <row r="1" spans="1:252" x14ac:dyDescent="0.3">
      <c r="A1" s="99"/>
      <c r="B1" s="100"/>
      <c r="C1" s="101"/>
      <c r="D1" s="101"/>
      <c r="E1" s="100"/>
      <c r="F1" s="101"/>
      <c r="G1" s="101"/>
      <c r="H1" s="100"/>
      <c r="I1" s="101"/>
      <c r="J1" s="101"/>
      <c r="K1" s="100"/>
      <c r="L1" s="101"/>
      <c r="M1" s="101"/>
      <c r="N1" s="100"/>
      <c r="O1" s="101"/>
      <c r="P1" s="101"/>
      <c r="Q1" s="100"/>
      <c r="R1" s="101"/>
      <c r="S1" s="101"/>
      <c r="T1" s="101"/>
      <c r="U1" s="101"/>
      <c r="V1" s="101"/>
      <c r="W1" s="101"/>
      <c r="X1" s="101"/>
      <c r="Y1" s="101"/>
      <c r="AA1" s="101"/>
      <c r="AB1" s="140" t="s">
        <v>363</v>
      </c>
    </row>
    <row r="2" spans="1:252" x14ac:dyDescent="0.3">
      <c r="A2" s="102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</row>
    <row r="3" spans="1:252" x14ac:dyDescent="0.3">
      <c r="A3" s="104" t="s">
        <v>71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</row>
    <row r="4" spans="1:252" x14ac:dyDescent="0.3">
      <c r="A4" s="105"/>
      <c r="B4" s="102"/>
      <c r="C4" s="102"/>
      <c r="D4" s="102"/>
      <c r="E4" s="106"/>
      <c r="F4" s="102"/>
      <c r="G4" s="102"/>
      <c r="H4" s="107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</row>
    <row r="5" spans="1:252" ht="93.6" x14ac:dyDescent="0.3">
      <c r="A5" s="108" t="s">
        <v>72</v>
      </c>
      <c r="B5" s="109" t="s">
        <v>73</v>
      </c>
      <c r="C5" s="109" t="s">
        <v>73</v>
      </c>
      <c r="D5" s="109" t="s">
        <v>73</v>
      </c>
      <c r="E5" s="110" t="s">
        <v>74</v>
      </c>
      <c r="F5" s="110" t="s">
        <v>74</v>
      </c>
      <c r="G5" s="110" t="s">
        <v>74</v>
      </c>
      <c r="H5" s="110" t="s">
        <v>75</v>
      </c>
      <c r="I5" s="110" t="s">
        <v>75</v>
      </c>
      <c r="J5" s="110" t="s">
        <v>75</v>
      </c>
      <c r="K5" s="110" t="s">
        <v>76</v>
      </c>
      <c r="L5" s="110" t="s">
        <v>76</v>
      </c>
      <c r="M5" s="110" t="s">
        <v>76</v>
      </c>
      <c r="N5" s="110" t="s">
        <v>77</v>
      </c>
      <c r="O5" s="110" t="s">
        <v>77</v>
      </c>
      <c r="P5" s="110" t="s">
        <v>77</v>
      </c>
      <c r="Q5" s="110" t="s">
        <v>78</v>
      </c>
      <c r="R5" s="110" t="s">
        <v>78</v>
      </c>
      <c r="S5" s="110" t="s">
        <v>78</v>
      </c>
      <c r="T5" s="110" t="s">
        <v>79</v>
      </c>
      <c r="U5" s="110" t="s">
        <v>79</v>
      </c>
      <c r="V5" s="110" t="s">
        <v>79</v>
      </c>
      <c r="W5" s="110" t="s">
        <v>80</v>
      </c>
      <c r="X5" s="110" t="s">
        <v>80</v>
      </c>
      <c r="Y5" s="110" t="s">
        <v>80</v>
      </c>
      <c r="Z5" s="110" t="s">
        <v>81</v>
      </c>
      <c r="AA5" s="110" t="s">
        <v>81</v>
      </c>
      <c r="AB5" s="110" t="s">
        <v>81</v>
      </c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</row>
    <row r="6" spans="1:252" x14ac:dyDescent="0.3">
      <c r="A6" s="111"/>
      <c r="B6" s="112" t="s">
        <v>82</v>
      </c>
      <c r="C6" s="113" t="s">
        <v>83</v>
      </c>
      <c r="D6" s="113" t="s">
        <v>84</v>
      </c>
      <c r="E6" s="112" t="s">
        <v>82</v>
      </c>
      <c r="F6" s="113" t="s">
        <v>83</v>
      </c>
      <c r="G6" s="113" t="s">
        <v>84</v>
      </c>
      <c r="H6" s="112" t="s">
        <v>82</v>
      </c>
      <c r="I6" s="113" t="s">
        <v>83</v>
      </c>
      <c r="J6" s="113" t="s">
        <v>84</v>
      </c>
      <c r="K6" s="112" t="s">
        <v>82</v>
      </c>
      <c r="L6" s="113" t="s">
        <v>83</v>
      </c>
      <c r="M6" s="113" t="s">
        <v>84</v>
      </c>
      <c r="N6" s="112" t="s">
        <v>82</v>
      </c>
      <c r="O6" s="113" t="s">
        <v>83</v>
      </c>
      <c r="P6" s="113" t="s">
        <v>84</v>
      </c>
      <c r="Q6" s="112" t="s">
        <v>82</v>
      </c>
      <c r="R6" s="113" t="s">
        <v>83</v>
      </c>
      <c r="S6" s="113" t="s">
        <v>84</v>
      </c>
      <c r="T6" s="112" t="s">
        <v>82</v>
      </c>
      <c r="U6" s="113" t="s">
        <v>83</v>
      </c>
      <c r="V6" s="113" t="s">
        <v>84</v>
      </c>
      <c r="W6" s="112" t="s">
        <v>82</v>
      </c>
      <c r="X6" s="113" t="s">
        <v>83</v>
      </c>
      <c r="Y6" s="113" t="s">
        <v>84</v>
      </c>
      <c r="Z6" s="112" t="s">
        <v>82</v>
      </c>
      <c r="AA6" s="113" t="s">
        <v>83</v>
      </c>
      <c r="AB6" s="113" t="s">
        <v>84</v>
      </c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</row>
    <row r="7" spans="1:252" x14ac:dyDescent="0.3">
      <c r="A7" s="114" t="s">
        <v>69</v>
      </c>
      <c r="B7" s="115">
        <f t="shared" ref="B7:D69" si="0">E7+H7+K7+N7+Q7+T7+W7+Z7</f>
        <v>61578012</v>
      </c>
      <c r="C7" s="115">
        <f t="shared" si="0"/>
        <v>61799981</v>
      </c>
      <c r="D7" s="115">
        <f t="shared" si="0"/>
        <v>221969</v>
      </c>
      <c r="E7" s="115">
        <f>SUM(E8,E103,E312,E333)</f>
        <v>4329200</v>
      </c>
      <c r="F7" s="115">
        <f>SUM(F8,F103,F312,F333)</f>
        <v>4329200</v>
      </c>
      <c r="G7" s="115">
        <f t="shared" ref="G7:G69" si="1">F7-E7</f>
        <v>0</v>
      </c>
      <c r="H7" s="115">
        <f t="shared" ref="H7:I7" si="2">SUM(H8,H103,H312,H333)</f>
        <v>974781</v>
      </c>
      <c r="I7" s="115">
        <f t="shared" si="2"/>
        <v>974781</v>
      </c>
      <c r="J7" s="115">
        <f t="shared" ref="J7" si="3">I7-H7</f>
        <v>0</v>
      </c>
      <c r="K7" s="115">
        <f t="shared" ref="K7:L7" si="4">SUM(K8,K103,K312,K333)</f>
        <v>4644290</v>
      </c>
      <c r="L7" s="115">
        <f t="shared" si="4"/>
        <v>4948136</v>
      </c>
      <c r="M7" s="115">
        <f t="shared" ref="M7" si="5">L7-K7</f>
        <v>303846</v>
      </c>
      <c r="N7" s="115">
        <f t="shared" ref="N7:O7" si="6">SUM(N8,N103,N312,N333)</f>
        <v>23958608</v>
      </c>
      <c r="O7" s="115">
        <f t="shared" si="6"/>
        <v>23958608</v>
      </c>
      <c r="P7" s="115">
        <f t="shared" ref="P7" si="7">O7-N7</f>
        <v>0</v>
      </c>
      <c r="Q7" s="115">
        <f t="shared" ref="Q7:R7" si="8">SUM(Q8,Q103,Q312,Q333)</f>
        <v>1941113</v>
      </c>
      <c r="R7" s="115">
        <f t="shared" si="8"/>
        <v>1855176</v>
      </c>
      <c r="S7" s="115">
        <f t="shared" ref="S7" si="9">R7-Q7</f>
        <v>-85937</v>
      </c>
      <c r="T7" s="115">
        <f t="shared" ref="T7:U7" si="10">SUM(T8,T103,T312,T333)</f>
        <v>7970392</v>
      </c>
      <c r="U7" s="115">
        <f t="shared" si="10"/>
        <v>7970392</v>
      </c>
      <c r="V7" s="115">
        <f t="shared" ref="V7" si="11">U7-T7</f>
        <v>0</v>
      </c>
      <c r="W7" s="115">
        <f t="shared" ref="W7:X7" si="12">SUM(W8,W103,W312,W333)</f>
        <v>60668</v>
      </c>
      <c r="X7" s="115">
        <f t="shared" si="12"/>
        <v>64728</v>
      </c>
      <c r="Y7" s="115">
        <f t="shared" ref="Y7" si="13">X7-W7</f>
        <v>4060</v>
      </c>
      <c r="Z7" s="115">
        <f t="shared" ref="Z7:AA7" si="14">SUM(Z8,Z103,Z312,Z333)</f>
        <v>17698960</v>
      </c>
      <c r="AA7" s="115">
        <f t="shared" si="14"/>
        <v>17698960</v>
      </c>
      <c r="AB7" s="115">
        <f t="shared" ref="AB7" si="15">AA7-Z7</f>
        <v>0</v>
      </c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</row>
    <row r="8" spans="1:252" x14ac:dyDescent="0.3">
      <c r="A8" s="117" t="s">
        <v>85</v>
      </c>
      <c r="B8" s="118">
        <f t="shared" si="0"/>
        <v>28212729</v>
      </c>
      <c r="C8" s="118">
        <f t="shared" si="0"/>
        <v>28399573</v>
      </c>
      <c r="D8" s="118">
        <f t="shared" si="0"/>
        <v>186844</v>
      </c>
      <c r="E8" s="118">
        <f>SUM(E9,E25,E39,E60,E90,E97,E48,E73)</f>
        <v>2710037</v>
      </c>
      <c r="F8" s="118">
        <f>SUM(F9,F25,F39,F60,F90,F97,F48,F73)</f>
        <v>2710037</v>
      </c>
      <c r="G8" s="118">
        <f t="shared" si="1"/>
        <v>0</v>
      </c>
      <c r="H8" s="118">
        <f>SUM(H9,H25,H39,H60,H90,H97,H48,H73)</f>
        <v>582500</v>
      </c>
      <c r="I8" s="118">
        <f>SUM(I9,I25,I39,I60,I90,I97,I48,I73)</f>
        <v>582500</v>
      </c>
      <c r="J8" s="118">
        <f t="shared" ref="J8:J69" si="16">I8-H8</f>
        <v>0</v>
      </c>
      <c r="K8" s="118">
        <f>SUM(K9,K25,K39,K60,K90,K97,K48,K73)</f>
        <v>2367820</v>
      </c>
      <c r="L8" s="118">
        <f>SUM(L9,L25,L39,L60,L90,L97,L48,L73)</f>
        <v>2592493</v>
      </c>
      <c r="M8" s="118">
        <f t="shared" ref="M8:M69" si="17">L8-K8</f>
        <v>224673</v>
      </c>
      <c r="N8" s="118">
        <f>SUM(N9,N25,N39,N60,N90,N97,N48,N73)</f>
        <v>14323284</v>
      </c>
      <c r="O8" s="118">
        <f>SUM(O9,O25,O39,O60,O90,O97,O48,O73)</f>
        <v>14285455</v>
      </c>
      <c r="P8" s="118">
        <f t="shared" ref="P8:P69" si="18">O8-N8</f>
        <v>-37829</v>
      </c>
      <c r="Q8" s="118">
        <f>SUM(Q9,Q25,Q39,Q60,Q90,Q97,Q48,Q73)</f>
        <v>1356852</v>
      </c>
      <c r="R8" s="118">
        <f>SUM(R9,R25,R39,R60,R90,R97,R48,R73)</f>
        <v>1356852</v>
      </c>
      <c r="S8" s="118">
        <f t="shared" ref="S8:S69" si="19">R8-Q8</f>
        <v>0</v>
      </c>
      <c r="T8" s="118">
        <f>SUM(T9,T25,T39,T60,T90,T97,T48,T73)</f>
        <v>4436620</v>
      </c>
      <c r="U8" s="118">
        <f>SUM(U9,U25,U39,U60,U90,U97,U48,U73)</f>
        <v>4436620</v>
      </c>
      <c r="V8" s="118">
        <f t="shared" ref="V8:V69" si="20">U8-T8</f>
        <v>0</v>
      </c>
      <c r="W8" s="118">
        <f>SUM(W9,W25,W39,W60,W90,W97,W48,W73)</f>
        <v>0</v>
      </c>
      <c r="X8" s="118">
        <f>SUM(X9,X25,X39,X60,X90,X97,X48,X73)</f>
        <v>0</v>
      </c>
      <c r="Y8" s="118">
        <f t="shared" ref="Y8:Y69" si="21">X8-W8</f>
        <v>0</v>
      </c>
      <c r="Z8" s="118">
        <f>SUM(Z9,Z25,Z39,Z60,Z90,Z97,Z48,Z73)</f>
        <v>2435616</v>
      </c>
      <c r="AA8" s="118">
        <f>SUM(AA9,AA25,AA39,AA60,AA90,AA97,AA48,AA73)</f>
        <v>2435616</v>
      </c>
      <c r="AB8" s="118">
        <f t="shared" ref="AB8:AB69" si="22">AA8-Z8</f>
        <v>0</v>
      </c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</row>
    <row r="9" spans="1:252" x14ac:dyDescent="0.3">
      <c r="A9" s="117" t="s">
        <v>86</v>
      </c>
      <c r="B9" s="118">
        <f t="shared" si="0"/>
        <v>465596</v>
      </c>
      <c r="C9" s="118">
        <f t="shared" si="0"/>
        <v>476253</v>
      </c>
      <c r="D9" s="118">
        <f t="shared" si="0"/>
        <v>10657</v>
      </c>
      <c r="E9" s="118">
        <f>SUM(E10)</f>
        <v>0</v>
      </c>
      <c r="F9" s="118">
        <f>SUM(F10)</f>
        <v>0</v>
      </c>
      <c r="G9" s="118">
        <f t="shared" si="1"/>
        <v>0</v>
      </c>
      <c r="H9" s="118">
        <f>SUM(H10)</f>
        <v>0</v>
      </c>
      <c r="I9" s="118">
        <f>SUM(I10)</f>
        <v>0</v>
      </c>
      <c r="J9" s="118">
        <f t="shared" si="16"/>
        <v>0</v>
      </c>
      <c r="K9" s="118">
        <f>SUM(K10)</f>
        <v>259236</v>
      </c>
      <c r="L9" s="118">
        <f>SUM(L10)</f>
        <v>269893</v>
      </c>
      <c r="M9" s="118">
        <f t="shared" si="17"/>
        <v>10657</v>
      </c>
      <c r="N9" s="118">
        <f>SUM(N10)</f>
        <v>0</v>
      </c>
      <c r="O9" s="118">
        <f>SUM(O10)</f>
        <v>0</v>
      </c>
      <c r="P9" s="118">
        <f t="shared" si="18"/>
        <v>0</v>
      </c>
      <c r="Q9" s="118">
        <f>SUM(Q10)</f>
        <v>0</v>
      </c>
      <c r="R9" s="118">
        <f>SUM(R10)</f>
        <v>0</v>
      </c>
      <c r="S9" s="118">
        <f t="shared" si="19"/>
        <v>0</v>
      </c>
      <c r="T9" s="118">
        <f>SUM(T10)</f>
        <v>0</v>
      </c>
      <c r="U9" s="118">
        <f>SUM(U10)</f>
        <v>0</v>
      </c>
      <c r="V9" s="118">
        <f t="shared" si="20"/>
        <v>0</v>
      </c>
      <c r="W9" s="118">
        <f>SUM(W10)</f>
        <v>0</v>
      </c>
      <c r="X9" s="118">
        <f>SUM(X10)</f>
        <v>0</v>
      </c>
      <c r="Y9" s="118">
        <f t="shared" si="21"/>
        <v>0</v>
      </c>
      <c r="Z9" s="118">
        <f>SUM(Z10)</f>
        <v>206360</v>
      </c>
      <c r="AA9" s="118">
        <f>SUM(AA10)</f>
        <v>206360</v>
      </c>
      <c r="AB9" s="118">
        <f t="shared" si="22"/>
        <v>0</v>
      </c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</row>
    <row r="10" spans="1:252" x14ac:dyDescent="0.3">
      <c r="A10" s="117" t="s">
        <v>87</v>
      </c>
      <c r="B10" s="119">
        <f t="shared" si="0"/>
        <v>465596</v>
      </c>
      <c r="C10" s="119">
        <f t="shared" si="0"/>
        <v>476253</v>
      </c>
      <c r="D10" s="119">
        <f t="shared" si="0"/>
        <v>10657</v>
      </c>
      <c r="E10" s="119">
        <f>SUM(E11:E24)</f>
        <v>0</v>
      </c>
      <c r="F10" s="119">
        <f>SUM(F11:F24)</f>
        <v>0</v>
      </c>
      <c r="G10" s="119">
        <f t="shared" si="1"/>
        <v>0</v>
      </c>
      <c r="H10" s="119">
        <f>SUM(H11:H24)</f>
        <v>0</v>
      </c>
      <c r="I10" s="119">
        <f>SUM(I11:I24)</f>
        <v>0</v>
      </c>
      <c r="J10" s="119">
        <f t="shared" si="16"/>
        <v>0</v>
      </c>
      <c r="K10" s="119">
        <f>SUM(K11:K24)</f>
        <v>259236</v>
      </c>
      <c r="L10" s="119">
        <f>SUM(L11:L24)</f>
        <v>269893</v>
      </c>
      <c r="M10" s="119">
        <f t="shared" si="17"/>
        <v>10657</v>
      </c>
      <c r="N10" s="119">
        <f>SUM(N11:N24)</f>
        <v>0</v>
      </c>
      <c r="O10" s="119">
        <f>SUM(O11:O24)</f>
        <v>0</v>
      </c>
      <c r="P10" s="119">
        <f t="shared" si="18"/>
        <v>0</v>
      </c>
      <c r="Q10" s="119">
        <f>SUM(Q11:Q24)</f>
        <v>0</v>
      </c>
      <c r="R10" s="119">
        <f>SUM(R11:R24)</f>
        <v>0</v>
      </c>
      <c r="S10" s="119">
        <f t="shared" si="19"/>
        <v>0</v>
      </c>
      <c r="T10" s="119">
        <f>SUM(T11:T24)</f>
        <v>0</v>
      </c>
      <c r="U10" s="119">
        <f>SUM(U11:U24)</f>
        <v>0</v>
      </c>
      <c r="V10" s="119">
        <f t="shared" si="20"/>
        <v>0</v>
      </c>
      <c r="W10" s="119">
        <f>SUM(W11:W24)</f>
        <v>0</v>
      </c>
      <c r="X10" s="119">
        <f>SUM(X11:X24)</f>
        <v>0</v>
      </c>
      <c r="Y10" s="119">
        <f t="shared" si="21"/>
        <v>0</v>
      </c>
      <c r="Z10" s="119">
        <f>SUM(Z11:Z24)</f>
        <v>206360</v>
      </c>
      <c r="AA10" s="119">
        <f>SUM(AA11:AA24)</f>
        <v>206360</v>
      </c>
      <c r="AB10" s="119">
        <f t="shared" si="22"/>
        <v>0</v>
      </c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</row>
    <row r="11" spans="1:252" ht="31.2" x14ac:dyDescent="0.3">
      <c r="A11" s="120" t="s">
        <v>88</v>
      </c>
      <c r="B11" s="121">
        <f t="shared" si="0"/>
        <v>16128</v>
      </c>
      <c r="C11" s="121">
        <f t="shared" si="0"/>
        <v>16128</v>
      </c>
      <c r="D11" s="121">
        <f t="shared" si="0"/>
        <v>0</v>
      </c>
      <c r="E11" s="121">
        <v>0</v>
      </c>
      <c r="F11" s="121">
        <v>0</v>
      </c>
      <c r="G11" s="121">
        <f t="shared" si="1"/>
        <v>0</v>
      </c>
      <c r="H11" s="121">
        <v>0</v>
      </c>
      <c r="I11" s="121">
        <v>0</v>
      </c>
      <c r="J11" s="121">
        <f t="shared" si="16"/>
        <v>0</v>
      </c>
      <c r="K11" s="121">
        <f>3548+12580</f>
        <v>16128</v>
      </c>
      <c r="L11" s="121">
        <f>3548+12580</f>
        <v>16128</v>
      </c>
      <c r="M11" s="121">
        <f t="shared" si="17"/>
        <v>0</v>
      </c>
      <c r="N11" s="121">
        <v>0</v>
      </c>
      <c r="O11" s="121">
        <v>0</v>
      </c>
      <c r="P11" s="121">
        <f t="shared" si="18"/>
        <v>0</v>
      </c>
      <c r="Q11" s="121">
        <v>0</v>
      </c>
      <c r="R11" s="121">
        <v>0</v>
      </c>
      <c r="S11" s="121">
        <f t="shared" si="19"/>
        <v>0</v>
      </c>
      <c r="T11" s="121">
        <v>0</v>
      </c>
      <c r="U11" s="121">
        <v>0</v>
      </c>
      <c r="V11" s="121">
        <f t="shared" si="20"/>
        <v>0</v>
      </c>
      <c r="W11" s="121">
        <v>0</v>
      </c>
      <c r="X11" s="121">
        <v>0</v>
      </c>
      <c r="Y11" s="121">
        <f t="shared" si="21"/>
        <v>0</v>
      </c>
      <c r="Z11" s="121">
        <v>0</v>
      </c>
      <c r="AA11" s="121">
        <v>0</v>
      </c>
      <c r="AB11" s="121">
        <f t="shared" si="22"/>
        <v>0</v>
      </c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</row>
    <row r="12" spans="1:252" ht="31.2" x14ac:dyDescent="0.3">
      <c r="A12" s="120" t="s">
        <v>89</v>
      </c>
      <c r="B12" s="121">
        <f t="shared" si="0"/>
        <v>0</v>
      </c>
      <c r="C12" s="121">
        <f t="shared" si="0"/>
        <v>10657</v>
      </c>
      <c r="D12" s="121">
        <f t="shared" si="0"/>
        <v>10657</v>
      </c>
      <c r="E12" s="121">
        <v>0</v>
      </c>
      <c r="F12" s="121">
        <v>0</v>
      </c>
      <c r="G12" s="121">
        <f t="shared" si="1"/>
        <v>0</v>
      </c>
      <c r="H12" s="121">
        <v>0</v>
      </c>
      <c r="I12" s="121">
        <v>0</v>
      </c>
      <c r="J12" s="121">
        <f t="shared" si="16"/>
        <v>0</v>
      </c>
      <c r="K12" s="121"/>
      <c r="L12" s="121">
        <v>10657</v>
      </c>
      <c r="M12" s="121">
        <f t="shared" si="17"/>
        <v>10657</v>
      </c>
      <c r="N12" s="121">
        <v>0</v>
      </c>
      <c r="O12" s="121">
        <v>0</v>
      </c>
      <c r="P12" s="121">
        <f t="shared" si="18"/>
        <v>0</v>
      </c>
      <c r="Q12" s="121">
        <v>0</v>
      </c>
      <c r="R12" s="121">
        <v>0</v>
      </c>
      <c r="S12" s="121">
        <f t="shared" si="19"/>
        <v>0</v>
      </c>
      <c r="T12" s="121">
        <v>0</v>
      </c>
      <c r="U12" s="121">
        <v>0</v>
      </c>
      <c r="V12" s="121">
        <f t="shared" si="20"/>
        <v>0</v>
      </c>
      <c r="W12" s="121">
        <v>0</v>
      </c>
      <c r="X12" s="121">
        <v>0</v>
      </c>
      <c r="Y12" s="121">
        <f t="shared" si="21"/>
        <v>0</v>
      </c>
      <c r="Z12" s="121">
        <v>0</v>
      </c>
      <c r="AA12" s="121">
        <v>0</v>
      </c>
      <c r="AB12" s="121">
        <f t="shared" si="22"/>
        <v>0</v>
      </c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</row>
    <row r="13" spans="1:252" ht="31.2" x14ac:dyDescent="0.3">
      <c r="A13" s="120" t="s">
        <v>90</v>
      </c>
      <c r="B13" s="121">
        <f t="shared" si="0"/>
        <v>4997</v>
      </c>
      <c r="C13" s="121">
        <f t="shared" si="0"/>
        <v>4997</v>
      </c>
      <c r="D13" s="121">
        <f t="shared" si="0"/>
        <v>0</v>
      </c>
      <c r="E13" s="121">
        <v>0</v>
      </c>
      <c r="F13" s="121">
        <v>0</v>
      </c>
      <c r="G13" s="121">
        <f t="shared" si="1"/>
        <v>0</v>
      </c>
      <c r="H13" s="121">
        <v>0</v>
      </c>
      <c r="I13" s="121">
        <v>0</v>
      </c>
      <c r="J13" s="121">
        <f t="shared" si="16"/>
        <v>0</v>
      </c>
      <c r="K13" s="121">
        <v>4997</v>
      </c>
      <c r="L13" s="121">
        <v>4997</v>
      </c>
      <c r="M13" s="121">
        <f t="shared" si="17"/>
        <v>0</v>
      </c>
      <c r="N13" s="121">
        <v>0</v>
      </c>
      <c r="O13" s="121">
        <v>0</v>
      </c>
      <c r="P13" s="121">
        <f t="shared" si="18"/>
        <v>0</v>
      </c>
      <c r="Q13" s="121">
        <v>0</v>
      </c>
      <c r="R13" s="121">
        <v>0</v>
      </c>
      <c r="S13" s="121">
        <f t="shared" si="19"/>
        <v>0</v>
      </c>
      <c r="T13" s="121">
        <v>0</v>
      </c>
      <c r="U13" s="121">
        <v>0</v>
      </c>
      <c r="V13" s="121">
        <f t="shared" si="20"/>
        <v>0</v>
      </c>
      <c r="W13" s="121">
        <v>0</v>
      </c>
      <c r="X13" s="121">
        <v>0</v>
      </c>
      <c r="Y13" s="121">
        <f t="shared" si="21"/>
        <v>0</v>
      </c>
      <c r="Z13" s="121">
        <v>0</v>
      </c>
      <c r="AA13" s="121">
        <v>0</v>
      </c>
      <c r="AB13" s="121">
        <f t="shared" si="22"/>
        <v>0</v>
      </c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</row>
    <row r="14" spans="1:252" ht="31.2" x14ac:dyDescent="0.3">
      <c r="A14" s="120" t="s">
        <v>91</v>
      </c>
      <c r="B14" s="121">
        <f t="shared" si="0"/>
        <v>2000</v>
      </c>
      <c r="C14" s="121">
        <f t="shared" si="0"/>
        <v>2000</v>
      </c>
      <c r="D14" s="121">
        <f t="shared" si="0"/>
        <v>0</v>
      </c>
      <c r="E14" s="121">
        <v>0</v>
      </c>
      <c r="F14" s="121">
        <v>0</v>
      </c>
      <c r="G14" s="121">
        <f t="shared" si="1"/>
        <v>0</v>
      </c>
      <c r="H14" s="121">
        <v>0</v>
      </c>
      <c r="I14" s="121">
        <v>0</v>
      </c>
      <c r="J14" s="121">
        <f t="shared" si="16"/>
        <v>0</v>
      </c>
      <c r="K14" s="121">
        <v>2000</v>
      </c>
      <c r="L14" s="121">
        <v>2000</v>
      </c>
      <c r="M14" s="121">
        <f t="shared" si="17"/>
        <v>0</v>
      </c>
      <c r="N14" s="121">
        <v>0</v>
      </c>
      <c r="O14" s="121">
        <v>0</v>
      </c>
      <c r="P14" s="121">
        <f t="shared" si="18"/>
        <v>0</v>
      </c>
      <c r="Q14" s="121">
        <v>0</v>
      </c>
      <c r="R14" s="121">
        <v>0</v>
      </c>
      <c r="S14" s="121">
        <f t="shared" si="19"/>
        <v>0</v>
      </c>
      <c r="T14" s="121">
        <v>0</v>
      </c>
      <c r="U14" s="121">
        <v>0</v>
      </c>
      <c r="V14" s="121">
        <f t="shared" si="20"/>
        <v>0</v>
      </c>
      <c r="W14" s="121">
        <v>0</v>
      </c>
      <c r="X14" s="121">
        <v>0</v>
      </c>
      <c r="Y14" s="121">
        <f t="shared" si="21"/>
        <v>0</v>
      </c>
      <c r="Z14" s="121">
        <v>0</v>
      </c>
      <c r="AA14" s="121">
        <v>0</v>
      </c>
      <c r="AB14" s="121">
        <f t="shared" si="22"/>
        <v>0</v>
      </c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</row>
    <row r="15" spans="1:252" ht="31.2" x14ac:dyDescent="0.3">
      <c r="A15" s="120" t="s">
        <v>92</v>
      </c>
      <c r="B15" s="121">
        <f t="shared" si="0"/>
        <v>5251</v>
      </c>
      <c r="C15" s="121">
        <f t="shared" si="0"/>
        <v>5251</v>
      </c>
      <c r="D15" s="121">
        <f t="shared" si="0"/>
        <v>0</v>
      </c>
      <c r="E15" s="121">
        <v>0</v>
      </c>
      <c r="F15" s="121">
        <v>0</v>
      </c>
      <c r="G15" s="121">
        <f t="shared" si="1"/>
        <v>0</v>
      </c>
      <c r="H15" s="121">
        <v>0</v>
      </c>
      <c r="I15" s="121">
        <v>0</v>
      </c>
      <c r="J15" s="121">
        <f t="shared" si="16"/>
        <v>0</v>
      </c>
      <c r="K15" s="121">
        <v>5251</v>
      </c>
      <c r="L15" s="121">
        <v>5251</v>
      </c>
      <c r="M15" s="121">
        <f t="shared" si="17"/>
        <v>0</v>
      </c>
      <c r="N15" s="121">
        <v>0</v>
      </c>
      <c r="O15" s="121">
        <v>0</v>
      </c>
      <c r="P15" s="121">
        <f t="shared" si="18"/>
        <v>0</v>
      </c>
      <c r="Q15" s="121">
        <v>0</v>
      </c>
      <c r="R15" s="121">
        <v>0</v>
      </c>
      <c r="S15" s="121">
        <f t="shared" si="19"/>
        <v>0</v>
      </c>
      <c r="T15" s="121">
        <v>0</v>
      </c>
      <c r="U15" s="121">
        <v>0</v>
      </c>
      <c r="V15" s="121">
        <f t="shared" si="20"/>
        <v>0</v>
      </c>
      <c r="W15" s="121">
        <v>0</v>
      </c>
      <c r="X15" s="121">
        <v>0</v>
      </c>
      <c r="Y15" s="121">
        <f t="shared" si="21"/>
        <v>0</v>
      </c>
      <c r="Z15" s="121">
        <v>0</v>
      </c>
      <c r="AA15" s="121">
        <v>0</v>
      </c>
      <c r="AB15" s="121">
        <f t="shared" si="22"/>
        <v>0</v>
      </c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</row>
    <row r="16" spans="1:252" ht="31.2" x14ac:dyDescent="0.3">
      <c r="A16" s="120" t="s">
        <v>93</v>
      </c>
      <c r="B16" s="121">
        <f t="shared" si="0"/>
        <v>2982</v>
      </c>
      <c r="C16" s="121">
        <f t="shared" si="0"/>
        <v>2982</v>
      </c>
      <c r="D16" s="121">
        <f t="shared" si="0"/>
        <v>0</v>
      </c>
      <c r="E16" s="121">
        <v>0</v>
      </c>
      <c r="F16" s="121">
        <v>0</v>
      </c>
      <c r="G16" s="121">
        <f t="shared" si="1"/>
        <v>0</v>
      </c>
      <c r="H16" s="121">
        <v>0</v>
      </c>
      <c r="I16" s="121">
        <v>0</v>
      </c>
      <c r="J16" s="121">
        <f t="shared" si="16"/>
        <v>0</v>
      </c>
      <c r="K16" s="121">
        <v>2982</v>
      </c>
      <c r="L16" s="121">
        <v>2982</v>
      </c>
      <c r="M16" s="121">
        <f t="shared" si="17"/>
        <v>0</v>
      </c>
      <c r="N16" s="121">
        <v>0</v>
      </c>
      <c r="O16" s="121">
        <v>0</v>
      </c>
      <c r="P16" s="121">
        <f t="shared" si="18"/>
        <v>0</v>
      </c>
      <c r="Q16" s="121">
        <v>0</v>
      </c>
      <c r="R16" s="121">
        <v>0</v>
      </c>
      <c r="S16" s="121">
        <f t="shared" si="19"/>
        <v>0</v>
      </c>
      <c r="T16" s="121">
        <v>0</v>
      </c>
      <c r="U16" s="121">
        <v>0</v>
      </c>
      <c r="V16" s="121">
        <f t="shared" si="20"/>
        <v>0</v>
      </c>
      <c r="W16" s="121">
        <v>0</v>
      </c>
      <c r="X16" s="121">
        <v>0</v>
      </c>
      <c r="Y16" s="121">
        <f t="shared" si="21"/>
        <v>0</v>
      </c>
      <c r="Z16" s="121">
        <v>0</v>
      </c>
      <c r="AA16" s="121">
        <v>0</v>
      </c>
      <c r="AB16" s="121">
        <f t="shared" si="22"/>
        <v>0</v>
      </c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</row>
    <row r="17" spans="1:252" ht="31.2" x14ac:dyDescent="0.3">
      <c r="A17" s="120" t="s">
        <v>94</v>
      </c>
      <c r="B17" s="121">
        <f t="shared" si="0"/>
        <v>12549</v>
      </c>
      <c r="C17" s="121">
        <f t="shared" si="0"/>
        <v>12549</v>
      </c>
      <c r="D17" s="121">
        <f t="shared" si="0"/>
        <v>0</v>
      </c>
      <c r="E17" s="121">
        <v>0</v>
      </c>
      <c r="F17" s="121">
        <v>0</v>
      </c>
      <c r="G17" s="121">
        <f t="shared" si="1"/>
        <v>0</v>
      </c>
      <c r="H17" s="121">
        <v>0</v>
      </c>
      <c r="I17" s="121">
        <v>0</v>
      </c>
      <c r="J17" s="121">
        <f t="shared" si="16"/>
        <v>0</v>
      </c>
      <c r="K17" s="121">
        <v>12549</v>
      </c>
      <c r="L17" s="121">
        <v>12549</v>
      </c>
      <c r="M17" s="121">
        <f t="shared" si="17"/>
        <v>0</v>
      </c>
      <c r="N17" s="121">
        <v>0</v>
      </c>
      <c r="O17" s="121">
        <v>0</v>
      </c>
      <c r="P17" s="121">
        <f t="shared" si="18"/>
        <v>0</v>
      </c>
      <c r="Q17" s="121">
        <v>0</v>
      </c>
      <c r="R17" s="121">
        <v>0</v>
      </c>
      <c r="S17" s="121">
        <f t="shared" si="19"/>
        <v>0</v>
      </c>
      <c r="T17" s="121">
        <v>0</v>
      </c>
      <c r="U17" s="121">
        <v>0</v>
      </c>
      <c r="V17" s="121">
        <f t="shared" si="20"/>
        <v>0</v>
      </c>
      <c r="W17" s="121">
        <v>0</v>
      </c>
      <c r="X17" s="121">
        <v>0</v>
      </c>
      <c r="Y17" s="121">
        <f t="shared" si="21"/>
        <v>0</v>
      </c>
      <c r="Z17" s="121">
        <v>0</v>
      </c>
      <c r="AA17" s="121">
        <v>0</v>
      </c>
      <c r="AB17" s="121">
        <f t="shared" si="22"/>
        <v>0</v>
      </c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</row>
    <row r="18" spans="1:252" ht="31.2" x14ac:dyDescent="0.3">
      <c r="A18" s="120" t="s">
        <v>95</v>
      </c>
      <c r="B18" s="121">
        <f t="shared" si="0"/>
        <v>23729</v>
      </c>
      <c r="C18" s="121">
        <f t="shared" si="0"/>
        <v>23729</v>
      </c>
      <c r="D18" s="121">
        <f t="shared" si="0"/>
        <v>0</v>
      </c>
      <c r="E18" s="121">
        <v>0</v>
      </c>
      <c r="F18" s="121">
        <v>0</v>
      </c>
      <c r="G18" s="121">
        <f t="shared" si="1"/>
        <v>0</v>
      </c>
      <c r="H18" s="121">
        <v>0</v>
      </c>
      <c r="I18" s="121">
        <v>0</v>
      </c>
      <c r="J18" s="121">
        <f t="shared" si="16"/>
        <v>0</v>
      </c>
      <c r="K18" s="121">
        <f>11791+11938</f>
        <v>23729</v>
      </c>
      <c r="L18" s="121">
        <f>11791+11938</f>
        <v>23729</v>
      </c>
      <c r="M18" s="121">
        <f t="shared" si="17"/>
        <v>0</v>
      </c>
      <c r="N18" s="121">
        <v>0</v>
      </c>
      <c r="O18" s="121">
        <v>0</v>
      </c>
      <c r="P18" s="121">
        <f t="shared" si="18"/>
        <v>0</v>
      </c>
      <c r="Q18" s="121">
        <v>0</v>
      </c>
      <c r="R18" s="121">
        <v>0</v>
      </c>
      <c r="S18" s="121">
        <f t="shared" si="19"/>
        <v>0</v>
      </c>
      <c r="T18" s="121">
        <v>0</v>
      </c>
      <c r="U18" s="121">
        <v>0</v>
      </c>
      <c r="V18" s="121">
        <f t="shared" si="20"/>
        <v>0</v>
      </c>
      <c r="W18" s="121">
        <v>0</v>
      </c>
      <c r="X18" s="121">
        <v>0</v>
      </c>
      <c r="Y18" s="121">
        <f t="shared" si="21"/>
        <v>0</v>
      </c>
      <c r="Z18" s="121">
        <v>0</v>
      </c>
      <c r="AA18" s="121">
        <v>0</v>
      </c>
      <c r="AB18" s="121">
        <f t="shared" si="22"/>
        <v>0</v>
      </c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</row>
    <row r="19" spans="1:252" ht="31.2" x14ac:dyDescent="0.3">
      <c r="A19" s="120" t="s">
        <v>96</v>
      </c>
      <c r="B19" s="121">
        <f t="shared" si="0"/>
        <v>9971</v>
      </c>
      <c r="C19" s="121">
        <f t="shared" si="0"/>
        <v>9971</v>
      </c>
      <c r="D19" s="121">
        <f t="shared" si="0"/>
        <v>0</v>
      </c>
      <c r="E19" s="121">
        <v>0</v>
      </c>
      <c r="F19" s="121">
        <v>0</v>
      </c>
      <c r="G19" s="121">
        <f t="shared" si="1"/>
        <v>0</v>
      </c>
      <c r="H19" s="121">
        <v>0</v>
      </c>
      <c r="I19" s="121">
        <v>0</v>
      </c>
      <c r="J19" s="121">
        <f t="shared" si="16"/>
        <v>0</v>
      </c>
      <c r="K19" s="121">
        <v>9971</v>
      </c>
      <c r="L19" s="121">
        <v>9971</v>
      </c>
      <c r="M19" s="121">
        <f t="shared" si="17"/>
        <v>0</v>
      </c>
      <c r="N19" s="121">
        <v>0</v>
      </c>
      <c r="O19" s="121">
        <v>0</v>
      </c>
      <c r="P19" s="121">
        <f t="shared" si="18"/>
        <v>0</v>
      </c>
      <c r="Q19" s="121">
        <v>0</v>
      </c>
      <c r="R19" s="121">
        <v>0</v>
      </c>
      <c r="S19" s="121">
        <f t="shared" si="19"/>
        <v>0</v>
      </c>
      <c r="T19" s="121">
        <v>0</v>
      </c>
      <c r="U19" s="121">
        <v>0</v>
      </c>
      <c r="V19" s="121">
        <f t="shared" si="20"/>
        <v>0</v>
      </c>
      <c r="W19" s="121">
        <v>0</v>
      </c>
      <c r="X19" s="121">
        <v>0</v>
      </c>
      <c r="Y19" s="121">
        <f t="shared" si="21"/>
        <v>0</v>
      </c>
      <c r="Z19" s="121">
        <v>0</v>
      </c>
      <c r="AA19" s="121">
        <v>0</v>
      </c>
      <c r="AB19" s="121">
        <f t="shared" si="22"/>
        <v>0</v>
      </c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</row>
    <row r="20" spans="1:252" ht="31.2" x14ac:dyDescent="0.3">
      <c r="A20" s="120" t="s">
        <v>97</v>
      </c>
      <c r="B20" s="121">
        <f t="shared" si="0"/>
        <v>7995</v>
      </c>
      <c r="C20" s="121">
        <f t="shared" si="0"/>
        <v>7995</v>
      </c>
      <c r="D20" s="121">
        <f t="shared" si="0"/>
        <v>0</v>
      </c>
      <c r="E20" s="121">
        <v>0</v>
      </c>
      <c r="F20" s="121">
        <v>0</v>
      </c>
      <c r="G20" s="121">
        <f t="shared" si="1"/>
        <v>0</v>
      </c>
      <c r="H20" s="121">
        <v>0</v>
      </c>
      <c r="I20" s="121">
        <v>0</v>
      </c>
      <c r="J20" s="121">
        <f t="shared" si="16"/>
        <v>0</v>
      </c>
      <c r="K20" s="121">
        <v>7995</v>
      </c>
      <c r="L20" s="121">
        <v>7995</v>
      </c>
      <c r="M20" s="121">
        <f t="shared" si="17"/>
        <v>0</v>
      </c>
      <c r="N20" s="121">
        <v>0</v>
      </c>
      <c r="O20" s="121">
        <v>0</v>
      </c>
      <c r="P20" s="121">
        <f t="shared" si="18"/>
        <v>0</v>
      </c>
      <c r="Q20" s="121">
        <v>0</v>
      </c>
      <c r="R20" s="121">
        <v>0</v>
      </c>
      <c r="S20" s="121">
        <f t="shared" si="19"/>
        <v>0</v>
      </c>
      <c r="T20" s="121">
        <v>0</v>
      </c>
      <c r="U20" s="121">
        <v>0</v>
      </c>
      <c r="V20" s="121">
        <f t="shared" si="20"/>
        <v>0</v>
      </c>
      <c r="W20" s="121">
        <v>0</v>
      </c>
      <c r="X20" s="121">
        <v>0</v>
      </c>
      <c r="Y20" s="121">
        <f t="shared" si="21"/>
        <v>0</v>
      </c>
      <c r="Z20" s="121">
        <v>0</v>
      </c>
      <c r="AA20" s="121">
        <v>0</v>
      </c>
      <c r="AB20" s="121">
        <f t="shared" si="22"/>
        <v>0</v>
      </c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</row>
    <row r="21" spans="1:252" ht="31.2" x14ac:dyDescent="0.3">
      <c r="A21" s="120" t="s">
        <v>98</v>
      </c>
      <c r="B21" s="121">
        <f t="shared" si="0"/>
        <v>8589</v>
      </c>
      <c r="C21" s="121">
        <f t="shared" si="0"/>
        <v>8589</v>
      </c>
      <c r="D21" s="121">
        <f t="shared" si="0"/>
        <v>0</v>
      </c>
      <c r="E21" s="121">
        <v>0</v>
      </c>
      <c r="F21" s="121">
        <v>0</v>
      </c>
      <c r="G21" s="121">
        <f t="shared" si="1"/>
        <v>0</v>
      </c>
      <c r="H21" s="121">
        <v>0</v>
      </c>
      <c r="I21" s="121">
        <v>0</v>
      </c>
      <c r="J21" s="121">
        <f t="shared" si="16"/>
        <v>0</v>
      </c>
      <c r="K21" s="121">
        <v>8589</v>
      </c>
      <c r="L21" s="121">
        <v>8589</v>
      </c>
      <c r="M21" s="121">
        <f t="shared" si="17"/>
        <v>0</v>
      </c>
      <c r="N21" s="121">
        <v>0</v>
      </c>
      <c r="O21" s="121">
        <v>0</v>
      </c>
      <c r="P21" s="121">
        <f t="shared" si="18"/>
        <v>0</v>
      </c>
      <c r="Q21" s="121">
        <v>0</v>
      </c>
      <c r="R21" s="121">
        <v>0</v>
      </c>
      <c r="S21" s="121">
        <f t="shared" si="19"/>
        <v>0</v>
      </c>
      <c r="T21" s="121">
        <v>0</v>
      </c>
      <c r="U21" s="121">
        <v>0</v>
      </c>
      <c r="V21" s="121">
        <f t="shared" si="20"/>
        <v>0</v>
      </c>
      <c r="W21" s="121">
        <v>0</v>
      </c>
      <c r="X21" s="121">
        <v>0</v>
      </c>
      <c r="Y21" s="121">
        <f t="shared" si="21"/>
        <v>0</v>
      </c>
      <c r="Z21" s="121">
        <v>0</v>
      </c>
      <c r="AA21" s="121">
        <v>0</v>
      </c>
      <c r="AB21" s="121">
        <f t="shared" si="22"/>
        <v>0</v>
      </c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</row>
    <row r="22" spans="1:252" ht="31.2" x14ac:dyDescent="0.3">
      <c r="A22" s="120" t="s">
        <v>99</v>
      </c>
      <c r="B22" s="121">
        <f t="shared" si="0"/>
        <v>7208</v>
      </c>
      <c r="C22" s="121">
        <f t="shared" si="0"/>
        <v>7208</v>
      </c>
      <c r="D22" s="121">
        <f t="shared" si="0"/>
        <v>0</v>
      </c>
      <c r="E22" s="121">
        <v>0</v>
      </c>
      <c r="F22" s="121">
        <v>0</v>
      </c>
      <c r="G22" s="121">
        <f t="shared" si="1"/>
        <v>0</v>
      </c>
      <c r="H22" s="121">
        <v>0</v>
      </c>
      <c r="I22" s="121">
        <v>0</v>
      </c>
      <c r="J22" s="121">
        <f t="shared" si="16"/>
        <v>0</v>
      </c>
      <c r="K22" s="121">
        <v>7208</v>
      </c>
      <c r="L22" s="121">
        <v>7208</v>
      </c>
      <c r="M22" s="121">
        <f t="shared" si="17"/>
        <v>0</v>
      </c>
      <c r="N22" s="121">
        <v>0</v>
      </c>
      <c r="O22" s="121">
        <v>0</v>
      </c>
      <c r="P22" s="121">
        <f t="shared" si="18"/>
        <v>0</v>
      </c>
      <c r="Q22" s="121">
        <v>0</v>
      </c>
      <c r="R22" s="121">
        <v>0</v>
      </c>
      <c r="S22" s="121">
        <f t="shared" si="19"/>
        <v>0</v>
      </c>
      <c r="T22" s="121">
        <v>0</v>
      </c>
      <c r="U22" s="121">
        <v>0</v>
      </c>
      <c r="V22" s="121">
        <f t="shared" si="20"/>
        <v>0</v>
      </c>
      <c r="W22" s="121">
        <v>0</v>
      </c>
      <c r="X22" s="121">
        <v>0</v>
      </c>
      <c r="Y22" s="121">
        <f t="shared" si="21"/>
        <v>0</v>
      </c>
      <c r="Z22" s="121">
        <v>0</v>
      </c>
      <c r="AA22" s="121">
        <v>0</v>
      </c>
      <c r="AB22" s="121">
        <f t="shared" si="22"/>
        <v>0</v>
      </c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</row>
    <row r="23" spans="1:252" ht="62.4" x14ac:dyDescent="0.3">
      <c r="A23" s="120" t="s">
        <v>100</v>
      </c>
      <c r="B23" s="121">
        <f t="shared" si="0"/>
        <v>206360</v>
      </c>
      <c r="C23" s="121">
        <f t="shared" si="0"/>
        <v>206360</v>
      </c>
      <c r="D23" s="121">
        <f t="shared" si="0"/>
        <v>0</v>
      </c>
      <c r="E23" s="121">
        <v>0</v>
      </c>
      <c r="F23" s="121">
        <v>0</v>
      </c>
      <c r="G23" s="121">
        <f t="shared" si="1"/>
        <v>0</v>
      </c>
      <c r="H23" s="121">
        <v>0</v>
      </c>
      <c r="I23" s="121">
        <v>0</v>
      </c>
      <c r="J23" s="121">
        <f t="shared" si="16"/>
        <v>0</v>
      </c>
      <c r="K23" s="121">
        <f>206360-70572-135788</f>
        <v>0</v>
      </c>
      <c r="L23" s="121">
        <f>206360-70572-135788</f>
        <v>0</v>
      </c>
      <c r="M23" s="121">
        <f t="shared" si="17"/>
        <v>0</v>
      </c>
      <c r="N23" s="121">
        <v>0</v>
      </c>
      <c r="O23" s="121">
        <v>0</v>
      </c>
      <c r="P23" s="121">
        <f t="shared" si="18"/>
        <v>0</v>
      </c>
      <c r="Q23" s="121">
        <v>0</v>
      </c>
      <c r="R23" s="121">
        <v>0</v>
      </c>
      <c r="S23" s="121">
        <f t="shared" si="19"/>
        <v>0</v>
      </c>
      <c r="T23" s="121">
        <v>0</v>
      </c>
      <c r="U23" s="121">
        <v>0</v>
      </c>
      <c r="V23" s="121">
        <f t="shared" si="20"/>
        <v>0</v>
      </c>
      <c r="W23" s="121">
        <v>0</v>
      </c>
      <c r="X23" s="121">
        <v>0</v>
      </c>
      <c r="Y23" s="121">
        <f t="shared" si="21"/>
        <v>0</v>
      </c>
      <c r="Z23" s="121">
        <v>206360</v>
      </c>
      <c r="AA23" s="121">
        <v>206360</v>
      </c>
      <c r="AB23" s="121">
        <f t="shared" si="22"/>
        <v>0</v>
      </c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</row>
    <row r="24" spans="1:252" ht="31.2" x14ac:dyDescent="0.3">
      <c r="A24" s="120" t="s">
        <v>101</v>
      </c>
      <c r="B24" s="121">
        <f t="shared" si="0"/>
        <v>157837</v>
      </c>
      <c r="C24" s="121">
        <f t="shared" si="0"/>
        <v>157837</v>
      </c>
      <c r="D24" s="121">
        <f t="shared" si="0"/>
        <v>0</v>
      </c>
      <c r="E24" s="121">
        <v>0</v>
      </c>
      <c r="F24" s="121">
        <v>0</v>
      </c>
      <c r="G24" s="121">
        <f t="shared" si="1"/>
        <v>0</v>
      </c>
      <c r="H24" s="121">
        <v>0</v>
      </c>
      <c r="I24" s="121">
        <v>0</v>
      </c>
      <c r="J24" s="121">
        <f t="shared" si="16"/>
        <v>0</v>
      </c>
      <c r="K24" s="121">
        <f>87265+70572</f>
        <v>157837</v>
      </c>
      <c r="L24" s="121">
        <f>87265+70572</f>
        <v>157837</v>
      </c>
      <c r="M24" s="121">
        <f t="shared" si="17"/>
        <v>0</v>
      </c>
      <c r="N24" s="121">
        <v>0</v>
      </c>
      <c r="O24" s="121">
        <v>0</v>
      </c>
      <c r="P24" s="121">
        <f t="shared" si="18"/>
        <v>0</v>
      </c>
      <c r="Q24" s="121">
        <v>0</v>
      </c>
      <c r="R24" s="121">
        <v>0</v>
      </c>
      <c r="S24" s="121">
        <f t="shared" si="19"/>
        <v>0</v>
      </c>
      <c r="T24" s="121">
        <v>0</v>
      </c>
      <c r="U24" s="121">
        <v>0</v>
      </c>
      <c r="V24" s="121">
        <f t="shared" si="20"/>
        <v>0</v>
      </c>
      <c r="W24" s="121">
        <v>0</v>
      </c>
      <c r="X24" s="121">
        <v>0</v>
      </c>
      <c r="Y24" s="121">
        <f t="shared" si="21"/>
        <v>0</v>
      </c>
      <c r="Z24" s="121">
        <v>0</v>
      </c>
      <c r="AA24" s="121">
        <v>0</v>
      </c>
      <c r="AB24" s="121">
        <f t="shared" si="22"/>
        <v>0</v>
      </c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</row>
    <row r="25" spans="1:252" x14ac:dyDescent="0.3">
      <c r="A25" s="122" t="s">
        <v>102</v>
      </c>
      <c r="B25" s="119">
        <f t="shared" si="0"/>
        <v>1026947</v>
      </c>
      <c r="C25" s="119">
        <f t="shared" si="0"/>
        <v>1065736</v>
      </c>
      <c r="D25" s="119">
        <f t="shared" si="0"/>
        <v>38789</v>
      </c>
      <c r="E25" s="119">
        <f>SUM(E26)</f>
        <v>0</v>
      </c>
      <c r="F25" s="119">
        <f>SUM(F26)</f>
        <v>0</v>
      </c>
      <c r="G25" s="119">
        <f t="shared" si="1"/>
        <v>0</v>
      </c>
      <c r="H25" s="119">
        <f>SUM(H26)</f>
        <v>0</v>
      </c>
      <c r="I25" s="119">
        <f>SUM(I26)</f>
        <v>0</v>
      </c>
      <c r="J25" s="119">
        <f t="shared" si="16"/>
        <v>0</v>
      </c>
      <c r="K25" s="119">
        <f>SUM(K26)</f>
        <v>147135</v>
      </c>
      <c r="L25" s="119">
        <f>SUM(L26)</f>
        <v>185924</v>
      </c>
      <c r="M25" s="119">
        <f t="shared" si="17"/>
        <v>38789</v>
      </c>
      <c r="N25" s="119">
        <f>SUM(N26)</f>
        <v>0</v>
      </c>
      <c r="O25" s="119">
        <f>SUM(O26)</f>
        <v>0</v>
      </c>
      <c r="P25" s="119">
        <f t="shared" si="18"/>
        <v>0</v>
      </c>
      <c r="Q25" s="119">
        <f>SUM(Q26)</f>
        <v>17414</v>
      </c>
      <c r="R25" s="119">
        <f>SUM(R26)</f>
        <v>17414</v>
      </c>
      <c r="S25" s="119">
        <f t="shared" si="19"/>
        <v>0</v>
      </c>
      <c r="T25" s="119">
        <f>SUM(T26)</f>
        <v>537698</v>
      </c>
      <c r="U25" s="119">
        <f>SUM(U26)</f>
        <v>537698</v>
      </c>
      <c r="V25" s="119">
        <f t="shared" si="20"/>
        <v>0</v>
      </c>
      <c r="W25" s="119">
        <f>SUM(W26)</f>
        <v>0</v>
      </c>
      <c r="X25" s="119">
        <f>SUM(X26)</f>
        <v>0</v>
      </c>
      <c r="Y25" s="119">
        <f t="shared" si="21"/>
        <v>0</v>
      </c>
      <c r="Z25" s="119">
        <f>SUM(Z26)</f>
        <v>324700</v>
      </c>
      <c r="AA25" s="119">
        <f>SUM(AA26)</f>
        <v>324700</v>
      </c>
      <c r="AB25" s="119">
        <f t="shared" si="22"/>
        <v>0</v>
      </c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</row>
    <row r="26" spans="1:252" x14ac:dyDescent="0.3">
      <c r="A26" s="117" t="s">
        <v>87</v>
      </c>
      <c r="B26" s="119">
        <f t="shared" si="0"/>
        <v>1026947</v>
      </c>
      <c r="C26" s="119">
        <f t="shared" si="0"/>
        <v>1065736</v>
      </c>
      <c r="D26" s="119">
        <f t="shared" si="0"/>
        <v>38789</v>
      </c>
      <c r="E26" s="119">
        <f>SUM(E27:E38)</f>
        <v>0</v>
      </c>
      <c r="F26" s="119">
        <f>SUM(F27:F38)</f>
        <v>0</v>
      </c>
      <c r="G26" s="119">
        <f t="shared" si="1"/>
        <v>0</v>
      </c>
      <c r="H26" s="119">
        <f>SUM(H27:H38)</f>
        <v>0</v>
      </c>
      <c r="I26" s="119">
        <f>SUM(I27:I38)</f>
        <v>0</v>
      </c>
      <c r="J26" s="119">
        <f t="shared" si="16"/>
        <v>0</v>
      </c>
      <c r="K26" s="119">
        <f>SUM(K27:K38)</f>
        <v>147135</v>
      </c>
      <c r="L26" s="119">
        <f>SUM(L27:L38)</f>
        <v>185924</v>
      </c>
      <c r="M26" s="119">
        <f t="shared" si="17"/>
        <v>38789</v>
      </c>
      <c r="N26" s="119">
        <f>SUM(N27:N38)</f>
        <v>0</v>
      </c>
      <c r="O26" s="119">
        <f>SUM(O27:O38)</f>
        <v>0</v>
      </c>
      <c r="P26" s="119">
        <f t="shared" si="18"/>
        <v>0</v>
      </c>
      <c r="Q26" s="119">
        <f>SUM(Q27:Q38)</f>
        <v>17414</v>
      </c>
      <c r="R26" s="119">
        <f>SUM(R27:R38)</f>
        <v>17414</v>
      </c>
      <c r="S26" s="119">
        <f t="shared" si="19"/>
        <v>0</v>
      </c>
      <c r="T26" s="119">
        <f>SUM(T27:T38)</f>
        <v>537698</v>
      </c>
      <c r="U26" s="119">
        <f>SUM(U27:U38)</f>
        <v>537698</v>
      </c>
      <c r="V26" s="119">
        <f t="shared" si="20"/>
        <v>0</v>
      </c>
      <c r="W26" s="119">
        <f>SUM(W27:W38)</f>
        <v>0</v>
      </c>
      <c r="X26" s="119">
        <f>SUM(X27:X38)</f>
        <v>0</v>
      </c>
      <c r="Y26" s="119">
        <f t="shared" si="21"/>
        <v>0</v>
      </c>
      <c r="Z26" s="119">
        <f>SUM(Z27:Z38)</f>
        <v>324700</v>
      </c>
      <c r="AA26" s="119">
        <f>SUM(AA27:AA38)</f>
        <v>324700</v>
      </c>
      <c r="AB26" s="119">
        <f t="shared" si="22"/>
        <v>0</v>
      </c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</row>
    <row r="27" spans="1:252" x14ac:dyDescent="0.3">
      <c r="A27" s="123" t="s">
        <v>103</v>
      </c>
      <c r="B27" s="124">
        <f t="shared" si="0"/>
        <v>110000</v>
      </c>
      <c r="C27" s="124">
        <f t="shared" si="0"/>
        <v>110000</v>
      </c>
      <c r="D27" s="124">
        <f t="shared" si="0"/>
        <v>0</v>
      </c>
      <c r="E27" s="124">
        <v>0</v>
      </c>
      <c r="F27" s="124">
        <v>0</v>
      </c>
      <c r="G27" s="124">
        <f t="shared" si="1"/>
        <v>0</v>
      </c>
      <c r="H27" s="124">
        <v>0</v>
      </c>
      <c r="I27" s="124">
        <v>0</v>
      </c>
      <c r="J27" s="124">
        <f t="shared" si="16"/>
        <v>0</v>
      </c>
      <c r="K27" s="124"/>
      <c r="L27" s="124"/>
      <c r="M27" s="124">
        <f t="shared" si="17"/>
        <v>0</v>
      </c>
      <c r="N27" s="124">
        <v>0</v>
      </c>
      <c r="O27" s="124">
        <v>0</v>
      </c>
      <c r="P27" s="124">
        <f t="shared" si="18"/>
        <v>0</v>
      </c>
      <c r="Q27" s="124">
        <v>0</v>
      </c>
      <c r="R27" s="124">
        <v>0</v>
      </c>
      <c r="S27" s="124">
        <f t="shared" si="19"/>
        <v>0</v>
      </c>
      <c r="T27" s="124">
        <v>0</v>
      </c>
      <c r="U27" s="124">
        <v>0</v>
      </c>
      <c r="V27" s="124">
        <f t="shared" si="20"/>
        <v>0</v>
      </c>
      <c r="W27" s="124">
        <v>0</v>
      </c>
      <c r="X27" s="124">
        <v>0</v>
      </c>
      <c r="Y27" s="124">
        <f t="shared" si="21"/>
        <v>0</v>
      </c>
      <c r="Z27" s="124">
        <v>110000</v>
      </c>
      <c r="AA27" s="124">
        <v>110000</v>
      </c>
      <c r="AB27" s="124">
        <f t="shared" si="22"/>
        <v>0</v>
      </c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</row>
    <row r="28" spans="1:252" ht="31.2" x14ac:dyDescent="0.3">
      <c r="A28" s="125" t="s">
        <v>104</v>
      </c>
      <c r="B28" s="124">
        <f t="shared" si="0"/>
        <v>88900</v>
      </c>
      <c r="C28" s="124">
        <f t="shared" si="0"/>
        <v>88900</v>
      </c>
      <c r="D28" s="124">
        <f t="shared" si="0"/>
        <v>0</v>
      </c>
      <c r="E28" s="124">
        <v>0</v>
      </c>
      <c r="F28" s="124">
        <v>0</v>
      </c>
      <c r="G28" s="124">
        <f t="shared" si="1"/>
        <v>0</v>
      </c>
      <c r="H28" s="124">
        <v>0</v>
      </c>
      <c r="I28" s="124">
        <v>0</v>
      </c>
      <c r="J28" s="124">
        <f t="shared" si="16"/>
        <v>0</v>
      </c>
      <c r="K28" s="124">
        <v>88900</v>
      </c>
      <c r="L28" s="124">
        <v>88900</v>
      </c>
      <c r="M28" s="124">
        <f t="shared" si="17"/>
        <v>0</v>
      </c>
      <c r="N28" s="124">
        <v>0</v>
      </c>
      <c r="O28" s="124">
        <v>0</v>
      </c>
      <c r="P28" s="124">
        <f t="shared" si="18"/>
        <v>0</v>
      </c>
      <c r="Q28" s="124">
        <v>0</v>
      </c>
      <c r="R28" s="124">
        <v>0</v>
      </c>
      <c r="S28" s="124">
        <f t="shared" si="19"/>
        <v>0</v>
      </c>
      <c r="T28" s="124">
        <v>0</v>
      </c>
      <c r="U28" s="124">
        <v>0</v>
      </c>
      <c r="V28" s="124">
        <f t="shared" si="20"/>
        <v>0</v>
      </c>
      <c r="W28" s="124">
        <v>0</v>
      </c>
      <c r="X28" s="124">
        <v>0</v>
      </c>
      <c r="Y28" s="124">
        <f t="shared" si="21"/>
        <v>0</v>
      </c>
      <c r="Z28" s="124"/>
      <c r="AA28" s="124"/>
      <c r="AB28" s="124">
        <f t="shared" si="22"/>
        <v>0</v>
      </c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</row>
    <row r="29" spans="1:252" ht="31.2" x14ac:dyDescent="0.3">
      <c r="A29" s="125" t="s">
        <v>105</v>
      </c>
      <c r="B29" s="124">
        <f t="shared" si="0"/>
        <v>146200</v>
      </c>
      <c r="C29" s="124">
        <f t="shared" si="0"/>
        <v>146200</v>
      </c>
      <c r="D29" s="124">
        <f t="shared" si="0"/>
        <v>0</v>
      </c>
      <c r="E29" s="124">
        <v>0</v>
      </c>
      <c r="F29" s="124">
        <v>0</v>
      </c>
      <c r="G29" s="124">
        <f t="shared" si="1"/>
        <v>0</v>
      </c>
      <c r="H29" s="124">
        <v>0</v>
      </c>
      <c r="I29" s="124">
        <v>0</v>
      </c>
      <c r="J29" s="124">
        <f t="shared" si="16"/>
        <v>0</v>
      </c>
      <c r="K29" s="124">
        <f>146200-146200</f>
        <v>0</v>
      </c>
      <c r="L29" s="124">
        <f>146200-146200</f>
        <v>0</v>
      </c>
      <c r="M29" s="124">
        <f t="shared" si="17"/>
        <v>0</v>
      </c>
      <c r="N29" s="124">
        <v>0</v>
      </c>
      <c r="O29" s="124">
        <v>0</v>
      </c>
      <c r="P29" s="124">
        <f t="shared" si="18"/>
        <v>0</v>
      </c>
      <c r="Q29" s="124">
        <v>0</v>
      </c>
      <c r="R29" s="124">
        <v>0</v>
      </c>
      <c r="S29" s="124">
        <f t="shared" si="19"/>
        <v>0</v>
      </c>
      <c r="T29" s="124">
        <v>0</v>
      </c>
      <c r="U29" s="124">
        <v>0</v>
      </c>
      <c r="V29" s="124">
        <f t="shared" si="20"/>
        <v>0</v>
      </c>
      <c r="W29" s="124">
        <v>0</v>
      </c>
      <c r="X29" s="124">
        <v>0</v>
      </c>
      <c r="Y29" s="124">
        <f t="shared" si="21"/>
        <v>0</v>
      </c>
      <c r="Z29" s="124">
        <f>146200</f>
        <v>146200</v>
      </c>
      <c r="AA29" s="124">
        <f>146200</f>
        <v>146200</v>
      </c>
      <c r="AB29" s="124">
        <f t="shared" si="22"/>
        <v>0</v>
      </c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</row>
    <row r="30" spans="1:252" x14ac:dyDescent="0.3">
      <c r="A30" s="125" t="s">
        <v>106</v>
      </c>
      <c r="B30" s="124">
        <f t="shared" si="0"/>
        <v>68500</v>
      </c>
      <c r="C30" s="124">
        <f t="shared" si="0"/>
        <v>68500</v>
      </c>
      <c r="D30" s="124">
        <f t="shared" si="0"/>
        <v>0</v>
      </c>
      <c r="E30" s="124">
        <v>0</v>
      </c>
      <c r="F30" s="124">
        <v>0</v>
      </c>
      <c r="G30" s="124">
        <f t="shared" si="1"/>
        <v>0</v>
      </c>
      <c r="H30" s="124">
        <v>0</v>
      </c>
      <c r="I30" s="124">
        <v>0</v>
      </c>
      <c r="J30" s="124">
        <f t="shared" si="16"/>
        <v>0</v>
      </c>
      <c r="K30" s="124">
        <f>68500-68500</f>
        <v>0</v>
      </c>
      <c r="L30" s="124">
        <f>68500-68500</f>
        <v>0</v>
      </c>
      <c r="M30" s="124">
        <f t="shared" si="17"/>
        <v>0</v>
      </c>
      <c r="N30" s="124">
        <v>0</v>
      </c>
      <c r="O30" s="124">
        <v>0</v>
      </c>
      <c r="P30" s="124">
        <f t="shared" si="18"/>
        <v>0</v>
      </c>
      <c r="Q30" s="124">
        <v>0</v>
      </c>
      <c r="R30" s="124">
        <v>0</v>
      </c>
      <c r="S30" s="124">
        <f t="shared" si="19"/>
        <v>0</v>
      </c>
      <c r="T30" s="124">
        <v>0</v>
      </c>
      <c r="U30" s="124">
        <v>0</v>
      </c>
      <c r="V30" s="124">
        <f t="shared" si="20"/>
        <v>0</v>
      </c>
      <c r="W30" s="124">
        <v>0</v>
      </c>
      <c r="X30" s="124">
        <v>0</v>
      </c>
      <c r="Y30" s="124">
        <f t="shared" si="21"/>
        <v>0</v>
      </c>
      <c r="Z30" s="124">
        <f>68500</f>
        <v>68500</v>
      </c>
      <c r="AA30" s="124">
        <f>68500</f>
        <v>68500</v>
      </c>
      <c r="AB30" s="124">
        <f t="shared" si="22"/>
        <v>0</v>
      </c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</row>
    <row r="31" spans="1:252" ht="31.2" x14ac:dyDescent="0.3">
      <c r="A31" s="125" t="s">
        <v>107</v>
      </c>
      <c r="B31" s="124">
        <f t="shared" si="0"/>
        <v>52100</v>
      </c>
      <c r="C31" s="124">
        <f t="shared" si="0"/>
        <v>52100</v>
      </c>
      <c r="D31" s="124">
        <f t="shared" si="0"/>
        <v>0</v>
      </c>
      <c r="E31" s="124">
        <v>0</v>
      </c>
      <c r="F31" s="124">
        <v>0</v>
      </c>
      <c r="G31" s="124">
        <f t="shared" si="1"/>
        <v>0</v>
      </c>
      <c r="H31" s="124">
        <v>0</v>
      </c>
      <c r="I31" s="124">
        <v>0</v>
      </c>
      <c r="J31" s="124">
        <f t="shared" si="16"/>
        <v>0</v>
      </c>
      <c r="K31" s="124">
        <v>52100</v>
      </c>
      <c r="L31" s="124">
        <v>52100</v>
      </c>
      <c r="M31" s="124">
        <f t="shared" si="17"/>
        <v>0</v>
      </c>
      <c r="N31" s="124">
        <v>0</v>
      </c>
      <c r="O31" s="124">
        <v>0</v>
      </c>
      <c r="P31" s="124">
        <f t="shared" si="18"/>
        <v>0</v>
      </c>
      <c r="Q31" s="124">
        <v>0</v>
      </c>
      <c r="R31" s="124">
        <v>0</v>
      </c>
      <c r="S31" s="124">
        <f t="shared" si="19"/>
        <v>0</v>
      </c>
      <c r="T31" s="124">
        <v>0</v>
      </c>
      <c r="U31" s="124">
        <v>0</v>
      </c>
      <c r="V31" s="124">
        <f t="shared" si="20"/>
        <v>0</v>
      </c>
      <c r="W31" s="124">
        <v>0</v>
      </c>
      <c r="X31" s="124">
        <v>0</v>
      </c>
      <c r="Y31" s="124">
        <f t="shared" si="21"/>
        <v>0</v>
      </c>
      <c r="Z31" s="124"/>
      <c r="AA31" s="124"/>
      <c r="AB31" s="124">
        <f t="shared" si="22"/>
        <v>0</v>
      </c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</row>
    <row r="32" spans="1:252" ht="62.4" x14ac:dyDescent="0.3">
      <c r="A32" s="125" t="s">
        <v>108</v>
      </c>
      <c r="B32" s="124">
        <f t="shared" si="0"/>
        <v>416741</v>
      </c>
      <c r="C32" s="124">
        <f t="shared" si="0"/>
        <v>416741</v>
      </c>
      <c r="D32" s="124">
        <f t="shared" si="0"/>
        <v>0</v>
      </c>
      <c r="E32" s="124">
        <v>0</v>
      </c>
      <c r="F32" s="124">
        <v>0</v>
      </c>
      <c r="G32" s="124">
        <f t="shared" si="1"/>
        <v>0</v>
      </c>
      <c r="H32" s="124">
        <v>0</v>
      </c>
      <c r="I32" s="124">
        <v>0</v>
      </c>
      <c r="J32" s="124">
        <f t="shared" si="16"/>
        <v>0</v>
      </c>
      <c r="K32" s="124">
        <v>0</v>
      </c>
      <c r="L32" s="124">
        <v>0</v>
      </c>
      <c r="M32" s="124">
        <f t="shared" si="17"/>
        <v>0</v>
      </c>
      <c r="N32" s="124">
        <v>0</v>
      </c>
      <c r="O32" s="124">
        <v>0</v>
      </c>
      <c r="P32" s="124">
        <f t="shared" si="18"/>
        <v>0</v>
      </c>
      <c r="Q32" s="124">
        <v>0</v>
      </c>
      <c r="R32" s="124">
        <v>0</v>
      </c>
      <c r="S32" s="124">
        <f t="shared" si="19"/>
        <v>0</v>
      </c>
      <c r="T32" s="124">
        <v>416741</v>
      </c>
      <c r="U32" s="124">
        <v>416741</v>
      </c>
      <c r="V32" s="124">
        <f t="shared" si="20"/>
        <v>0</v>
      </c>
      <c r="W32" s="124"/>
      <c r="X32" s="124"/>
      <c r="Y32" s="124">
        <f t="shared" si="21"/>
        <v>0</v>
      </c>
      <c r="Z32" s="124">
        <v>0</v>
      </c>
      <c r="AA32" s="124">
        <v>0</v>
      </c>
      <c r="AB32" s="124">
        <f t="shared" si="22"/>
        <v>0</v>
      </c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</row>
    <row r="33" spans="1:252" ht="31.2" x14ac:dyDescent="0.3">
      <c r="A33" s="126" t="s">
        <v>109</v>
      </c>
      <c r="B33" s="124">
        <f t="shared" si="0"/>
        <v>7414</v>
      </c>
      <c r="C33" s="124">
        <f t="shared" si="0"/>
        <v>7414</v>
      </c>
      <c r="D33" s="124">
        <f t="shared" si="0"/>
        <v>0</v>
      </c>
      <c r="E33" s="124">
        <v>0</v>
      </c>
      <c r="F33" s="124">
        <v>0</v>
      </c>
      <c r="G33" s="124">
        <f t="shared" si="1"/>
        <v>0</v>
      </c>
      <c r="H33" s="124">
        <v>0</v>
      </c>
      <c r="I33" s="124">
        <v>0</v>
      </c>
      <c r="J33" s="124">
        <f t="shared" si="16"/>
        <v>0</v>
      </c>
      <c r="K33" s="124">
        <v>0</v>
      </c>
      <c r="L33" s="124">
        <v>0</v>
      </c>
      <c r="M33" s="124">
        <f t="shared" si="17"/>
        <v>0</v>
      </c>
      <c r="N33" s="124">
        <v>0</v>
      </c>
      <c r="O33" s="124">
        <v>0</v>
      </c>
      <c r="P33" s="124">
        <f t="shared" si="18"/>
        <v>0</v>
      </c>
      <c r="Q33" s="124">
        <v>7414</v>
      </c>
      <c r="R33" s="124">
        <v>7414</v>
      </c>
      <c r="S33" s="124">
        <f t="shared" si="19"/>
        <v>0</v>
      </c>
      <c r="T33" s="124">
        <v>0</v>
      </c>
      <c r="U33" s="124">
        <v>0</v>
      </c>
      <c r="V33" s="124">
        <f t="shared" si="20"/>
        <v>0</v>
      </c>
      <c r="W33" s="124">
        <v>0</v>
      </c>
      <c r="X33" s="124">
        <v>0</v>
      </c>
      <c r="Y33" s="124">
        <f t="shared" si="21"/>
        <v>0</v>
      </c>
      <c r="Z33" s="124">
        <v>0</v>
      </c>
      <c r="AA33" s="124">
        <v>0</v>
      </c>
      <c r="AB33" s="124">
        <f t="shared" si="22"/>
        <v>0</v>
      </c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</row>
    <row r="34" spans="1:252" x14ac:dyDescent="0.3">
      <c r="A34" s="123" t="s">
        <v>110</v>
      </c>
      <c r="B34" s="124">
        <f t="shared" si="0"/>
        <v>10000</v>
      </c>
      <c r="C34" s="124">
        <f t="shared" si="0"/>
        <v>10000</v>
      </c>
      <c r="D34" s="124">
        <f t="shared" si="0"/>
        <v>0</v>
      </c>
      <c r="E34" s="124">
        <v>0</v>
      </c>
      <c r="F34" s="124">
        <v>0</v>
      </c>
      <c r="G34" s="124">
        <f t="shared" si="1"/>
        <v>0</v>
      </c>
      <c r="H34" s="124">
        <v>0</v>
      </c>
      <c r="I34" s="124">
        <v>0</v>
      </c>
      <c r="J34" s="124">
        <f t="shared" si="16"/>
        <v>0</v>
      </c>
      <c r="K34" s="124">
        <v>0</v>
      </c>
      <c r="L34" s="124">
        <v>0</v>
      </c>
      <c r="M34" s="124">
        <f t="shared" si="17"/>
        <v>0</v>
      </c>
      <c r="N34" s="124">
        <v>0</v>
      </c>
      <c r="O34" s="124">
        <v>0</v>
      </c>
      <c r="P34" s="124">
        <f t="shared" si="18"/>
        <v>0</v>
      </c>
      <c r="Q34" s="124">
        <v>10000</v>
      </c>
      <c r="R34" s="124">
        <v>10000</v>
      </c>
      <c r="S34" s="124">
        <f t="shared" si="19"/>
        <v>0</v>
      </c>
      <c r="T34" s="124">
        <v>0</v>
      </c>
      <c r="U34" s="124">
        <v>0</v>
      </c>
      <c r="V34" s="124">
        <f t="shared" si="20"/>
        <v>0</v>
      </c>
      <c r="W34" s="124">
        <v>0</v>
      </c>
      <c r="X34" s="124">
        <v>0</v>
      </c>
      <c r="Y34" s="124">
        <f t="shared" si="21"/>
        <v>0</v>
      </c>
      <c r="Z34" s="124">
        <v>0</v>
      </c>
      <c r="AA34" s="124">
        <v>0</v>
      </c>
      <c r="AB34" s="124">
        <f t="shared" si="22"/>
        <v>0</v>
      </c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</row>
    <row r="35" spans="1:252" ht="31.2" x14ac:dyDescent="0.3">
      <c r="A35" s="127" t="s">
        <v>111</v>
      </c>
      <c r="B35" s="124">
        <f t="shared" si="0"/>
        <v>21429</v>
      </c>
      <c r="C35" s="124">
        <f t="shared" si="0"/>
        <v>21429</v>
      </c>
      <c r="D35" s="124">
        <f t="shared" si="0"/>
        <v>0</v>
      </c>
      <c r="E35" s="124">
        <v>0</v>
      </c>
      <c r="F35" s="124">
        <v>0</v>
      </c>
      <c r="G35" s="124">
        <f t="shared" si="1"/>
        <v>0</v>
      </c>
      <c r="H35" s="124">
        <v>0</v>
      </c>
      <c r="I35" s="124">
        <v>0</v>
      </c>
      <c r="J35" s="124">
        <f t="shared" si="16"/>
        <v>0</v>
      </c>
      <c r="K35" s="124">
        <v>159</v>
      </c>
      <c r="L35" s="124">
        <v>159</v>
      </c>
      <c r="M35" s="124">
        <f t="shared" si="17"/>
        <v>0</v>
      </c>
      <c r="N35" s="124">
        <v>0</v>
      </c>
      <c r="O35" s="124">
        <v>0</v>
      </c>
      <c r="P35" s="124">
        <f t="shared" si="18"/>
        <v>0</v>
      </c>
      <c r="Q35" s="124">
        <v>0</v>
      </c>
      <c r="R35" s="124">
        <v>0</v>
      </c>
      <c r="S35" s="124">
        <f t="shared" si="19"/>
        <v>0</v>
      </c>
      <c r="T35" s="124">
        <v>21270</v>
      </c>
      <c r="U35" s="124">
        <v>21270</v>
      </c>
      <c r="V35" s="124">
        <f t="shared" si="20"/>
        <v>0</v>
      </c>
      <c r="W35" s="124">
        <v>0</v>
      </c>
      <c r="X35" s="124">
        <v>0</v>
      </c>
      <c r="Y35" s="124">
        <f t="shared" si="21"/>
        <v>0</v>
      </c>
      <c r="Z35" s="124">
        <v>0</v>
      </c>
      <c r="AA35" s="124">
        <v>0</v>
      </c>
      <c r="AB35" s="124">
        <f t="shared" si="22"/>
        <v>0</v>
      </c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</row>
    <row r="36" spans="1:252" ht="31.2" x14ac:dyDescent="0.3">
      <c r="A36" s="127" t="s">
        <v>112</v>
      </c>
      <c r="B36" s="124">
        <f t="shared" si="0"/>
        <v>79916</v>
      </c>
      <c r="C36" s="124">
        <f t="shared" si="0"/>
        <v>117937</v>
      </c>
      <c r="D36" s="124">
        <f t="shared" si="0"/>
        <v>38021</v>
      </c>
      <c r="E36" s="124">
        <v>0</v>
      </c>
      <c r="F36" s="124">
        <v>0</v>
      </c>
      <c r="G36" s="124">
        <f t="shared" si="1"/>
        <v>0</v>
      </c>
      <c r="H36" s="124">
        <v>0</v>
      </c>
      <c r="I36" s="124">
        <v>0</v>
      </c>
      <c r="J36" s="124">
        <f t="shared" si="16"/>
        <v>0</v>
      </c>
      <c r="K36" s="124">
        <v>0</v>
      </c>
      <c r="L36" s="124">
        <v>38021</v>
      </c>
      <c r="M36" s="124">
        <f t="shared" si="17"/>
        <v>38021</v>
      </c>
      <c r="N36" s="124">
        <v>0</v>
      </c>
      <c r="O36" s="124">
        <v>0</v>
      </c>
      <c r="P36" s="124">
        <f t="shared" si="18"/>
        <v>0</v>
      </c>
      <c r="Q36" s="124">
        <v>0</v>
      </c>
      <c r="R36" s="124">
        <v>0</v>
      </c>
      <c r="S36" s="124">
        <f t="shared" si="19"/>
        <v>0</v>
      </c>
      <c r="T36" s="124">
        <v>79916</v>
      </c>
      <c r="U36" s="124">
        <v>79916</v>
      </c>
      <c r="V36" s="124">
        <f t="shared" si="20"/>
        <v>0</v>
      </c>
      <c r="W36" s="124">
        <v>0</v>
      </c>
      <c r="X36" s="124">
        <v>0</v>
      </c>
      <c r="Y36" s="124">
        <f t="shared" si="21"/>
        <v>0</v>
      </c>
      <c r="Z36" s="124">
        <v>0</v>
      </c>
      <c r="AA36" s="124">
        <v>0</v>
      </c>
      <c r="AB36" s="124">
        <f t="shared" si="22"/>
        <v>0</v>
      </c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</row>
    <row r="37" spans="1:252" ht="31.2" x14ac:dyDescent="0.3">
      <c r="A37" s="127" t="s">
        <v>113</v>
      </c>
      <c r="B37" s="124">
        <f t="shared" si="0"/>
        <v>4638</v>
      </c>
      <c r="C37" s="124">
        <f t="shared" si="0"/>
        <v>4638</v>
      </c>
      <c r="D37" s="124">
        <f t="shared" si="0"/>
        <v>0</v>
      </c>
      <c r="E37" s="124">
        <v>0</v>
      </c>
      <c r="F37" s="124">
        <v>0</v>
      </c>
      <c r="G37" s="124">
        <f t="shared" si="1"/>
        <v>0</v>
      </c>
      <c r="H37" s="124">
        <v>0</v>
      </c>
      <c r="I37" s="124">
        <v>0</v>
      </c>
      <c r="J37" s="124">
        <f t="shared" si="16"/>
        <v>0</v>
      </c>
      <c r="K37" s="124">
        <v>4638</v>
      </c>
      <c r="L37" s="124">
        <v>4638</v>
      </c>
      <c r="M37" s="124">
        <f t="shared" si="17"/>
        <v>0</v>
      </c>
      <c r="N37" s="124">
        <v>0</v>
      </c>
      <c r="O37" s="124">
        <v>0</v>
      </c>
      <c r="P37" s="124">
        <f t="shared" si="18"/>
        <v>0</v>
      </c>
      <c r="Q37" s="124">
        <v>0</v>
      </c>
      <c r="R37" s="124">
        <v>0</v>
      </c>
      <c r="S37" s="124">
        <f t="shared" si="19"/>
        <v>0</v>
      </c>
      <c r="T37" s="124"/>
      <c r="U37" s="124"/>
      <c r="V37" s="124">
        <f t="shared" si="20"/>
        <v>0</v>
      </c>
      <c r="W37" s="124">
        <v>0</v>
      </c>
      <c r="X37" s="124">
        <v>0</v>
      </c>
      <c r="Y37" s="124">
        <f t="shared" si="21"/>
        <v>0</v>
      </c>
      <c r="Z37" s="124">
        <v>0</v>
      </c>
      <c r="AA37" s="124">
        <v>0</v>
      </c>
      <c r="AB37" s="124">
        <f t="shared" si="22"/>
        <v>0</v>
      </c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</row>
    <row r="38" spans="1:252" ht="46.8" x14ac:dyDescent="0.3">
      <c r="A38" s="123" t="s">
        <v>114</v>
      </c>
      <c r="B38" s="121">
        <f t="shared" si="0"/>
        <v>21109</v>
      </c>
      <c r="C38" s="121">
        <f t="shared" si="0"/>
        <v>21877</v>
      </c>
      <c r="D38" s="121">
        <f t="shared" si="0"/>
        <v>768</v>
      </c>
      <c r="E38" s="121">
        <v>0</v>
      </c>
      <c r="F38" s="121">
        <v>0</v>
      </c>
      <c r="G38" s="121">
        <f t="shared" si="1"/>
        <v>0</v>
      </c>
      <c r="H38" s="121">
        <v>0</v>
      </c>
      <c r="I38" s="121">
        <v>0</v>
      </c>
      <c r="J38" s="121">
        <f t="shared" si="16"/>
        <v>0</v>
      </c>
      <c r="K38" s="121">
        <v>1338</v>
      </c>
      <c r="L38" s="121">
        <f>1338+768</f>
        <v>2106</v>
      </c>
      <c r="M38" s="121">
        <f t="shared" si="17"/>
        <v>768</v>
      </c>
      <c r="N38" s="121">
        <v>0</v>
      </c>
      <c r="O38" s="121">
        <v>0</v>
      </c>
      <c r="P38" s="121">
        <f t="shared" si="18"/>
        <v>0</v>
      </c>
      <c r="Q38" s="121">
        <v>0</v>
      </c>
      <c r="R38" s="121">
        <v>0</v>
      </c>
      <c r="S38" s="121">
        <f t="shared" si="19"/>
        <v>0</v>
      </c>
      <c r="T38" s="121">
        <v>19771</v>
      </c>
      <c r="U38" s="121">
        <v>19771</v>
      </c>
      <c r="V38" s="121">
        <f t="shared" si="20"/>
        <v>0</v>
      </c>
      <c r="W38" s="121">
        <v>0</v>
      </c>
      <c r="X38" s="121">
        <v>0</v>
      </c>
      <c r="Y38" s="121">
        <f t="shared" si="21"/>
        <v>0</v>
      </c>
      <c r="Z38" s="121">
        <v>0</v>
      </c>
      <c r="AA38" s="121">
        <v>0</v>
      </c>
      <c r="AB38" s="121">
        <f t="shared" si="22"/>
        <v>0</v>
      </c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</row>
    <row r="39" spans="1:252" x14ac:dyDescent="0.3">
      <c r="A39" s="117" t="s">
        <v>115</v>
      </c>
      <c r="B39" s="118">
        <f t="shared" si="0"/>
        <v>2112093</v>
      </c>
      <c r="C39" s="118">
        <f t="shared" si="0"/>
        <v>2112093</v>
      </c>
      <c r="D39" s="118">
        <f t="shared" si="0"/>
        <v>0</v>
      </c>
      <c r="E39" s="118">
        <f>SUM(E40)</f>
        <v>0</v>
      </c>
      <c r="F39" s="118">
        <f>SUM(F40)</f>
        <v>0</v>
      </c>
      <c r="G39" s="118">
        <f t="shared" si="1"/>
        <v>0</v>
      </c>
      <c r="H39" s="118">
        <f>SUM(H40)</f>
        <v>0</v>
      </c>
      <c r="I39" s="118">
        <f>SUM(I40)</f>
        <v>0</v>
      </c>
      <c r="J39" s="118">
        <f t="shared" si="16"/>
        <v>0</v>
      </c>
      <c r="K39" s="118">
        <f>SUM(K40)</f>
        <v>236286</v>
      </c>
      <c r="L39" s="118">
        <f>SUM(L40)</f>
        <v>236286</v>
      </c>
      <c r="M39" s="118">
        <f t="shared" si="17"/>
        <v>0</v>
      </c>
      <c r="N39" s="118">
        <f>SUM(N40)</f>
        <v>0</v>
      </c>
      <c r="O39" s="118">
        <f>SUM(O40)</f>
        <v>0</v>
      </c>
      <c r="P39" s="118">
        <f t="shared" si="18"/>
        <v>0</v>
      </c>
      <c r="Q39" s="118">
        <f>SUM(Q40)</f>
        <v>337685</v>
      </c>
      <c r="R39" s="118">
        <f>SUM(R40)</f>
        <v>337685</v>
      </c>
      <c r="S39" s="118">
        <f t="shared" si="19"/>
        <v>0</v>
      </c>
      <c r="T39" s="118">
        <f>SUM(T40)</f>
        <v>796966</v>
      </c>
      <c r="U39" s="118">
        <f>SUM(U40)</f>
        <v>796966</v>
      </c>
      <c r="V39" s="118">
        <f t="shared" si="20"/>
        <v>0</v>
      </c>
      <c r="W39" s="118">
        <f>SUM(W40)</f>
        <v>0</v>
      </c>
      <c r="X39" s="118">
        <f>SUM(X40)</f>
        <v>0</v>
      </c>
      <c r="Y39" s="118">
        <f t="shared" si="21"/>
        <v>0</v>
      </c>
      <c r="Z39" s="118">
        <f>SUM(Z40)</f>
        <v>741156</v>
      </c>
      <c r="AA39" s="118">
        <f>SUM(AA40)</f>
        <v>741156</v>
      </c>
      <c r="AB39" s="118">
        <f t="shared" si="22"/>
        <v>0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</row>
    <row r="40" spans="1:252" x14ac:dyDescent="0.3">
      <c r="A40" s="117" t="s">
        <v>87</v>
      </c>
      <c r="B40" s="118">
        <f t="shared" si="0"/>
        <v>2112093</v>
      </c>
      <c r="C40" s="118">
        <f t="shared" si="0"/>
        <v>2112093</v>
      </c>
      <c r="D40" s="118">
        <f t="shared" si="0"/>
        <v>0</v>
      </c>
      <c r="E40" s="118">
        <f>SUM(E41:E47)</f>
        <v>0</v>
      </c>
      <c r="F40" s="118">
        <f>SUM(F41:F47)</f>
        <v>0</v>
      </c>
      <c r="G40" s="118">
        <f t="shared" si="1"/>
        <v>0</v>
      </c>
      <c r="H40" s="118">
        <f>SUM(H41:H47)</f>
        <v>0</v>
      </c>
      <c r="I40" s="118">
        <f>SUM(I41:I47)</f>
        <v>0</v>
      </c>
      <c r="J40" s="118">
        <f t="shared" si="16"/>
        <v>0</v>
      </c>
      <c r="K40" s="118">
        <f>SUM(K41:K47)</f>
        <v>236286</v>
      </c>
      <c r="L40" s="118">
        <f>SUM(L41:L47)</f>
        <v>236286</v>
      </c>
      <c r="M40" s="118">
        <f t="shared" si="17"/>
        <v>0</v>
      </c>
      <c r="N40" s="118">
        <f>SUM(N41:N47)</f>
        <v>0</v>
      </c>
      <c r="O40" s="118">
        <f>SUM(O41:O47)</f>
        <v>0</v>
      </c>
      <c r="P40" s="118">
        <f t="shared" si="18"/>
        <v>0</v>
      </c>
      <c r="Q40" s="118">
        <f>SUM(Q41:Q47)</f>
        <v>337685</v>
      </c>
      <c r="R40" s="118">
        <f>SUM(R41:R47)</f>
        <v>337685</v>
      </c>
      <c r="S40" s="118">
        <f t="shared" si="19"/>
        <v>0</v>
      </c>
      <c r="T40" s="118">
        <f>SUM(T41:T47)</f>
        <v>796966</v>
      </c>
      <c r="U40" s="118">
        <f>SUM(U41:U47)</f>
        <v>796966</v>
      </c>
      <c r="V40" s="118">
        <f t="shared" si="20"/>
        <v>0</v>
      </c>
      <c r="W40" s="118">
        <f>SUM(W41:W47)</f>
        <v>0</v>
      </c>
      <c r="X40" s="118">
        <f>SUM(X41:X47)</f>
        <v>0</v>
      </c>
      <c r="Y40" s="118">
        <f t="shared" si="21"/>
        <v>0</v>
      </c>
      <c r="Z40" s="118">
        <f>SUM(Z41:Z47)</f>
        <v>741156</v>
      </c>
      <c r="AA40" s="118">
        <f>SUM(AA41:AA47)</f>
        <v>741156</v>
      </c>
      <c r="AB40" s="118">
        <f t="shared" si="22"/>
        <v>0</v>
      </c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</row>
    <row r="41" spans="1:252" ht="31.2" x14ac:dyDescent="0.3">
      <c r="A41" s="128" t="s">
        <v>116</v>
      </c>
      <c r="B41" s="124">
        <f t="shared" si="0"/>
        <v>469216</v>
      </c>
      <c r="C41" s="124">
        <f t="shared" si="0"/>
        <v>469216</v>
      </c>
      <c r="D41" s="124">
        <f t="shared" si="0"/>
        <v>0</v>
      </c>
      <c r="E41" s="124">
        <v>0</v>
      </c>
      <c r="F41" s="124">
        <v>0</v>
      </c>
      <c r="G41" s="124">
        <f t="shared" si="1"/>
        <v>0</v>
      </c>
      <c r="H41" s="124">
        <v>0</v>
      </c>
      <c r="I41" s="124">
        <v>0</v>
      </c>
      <c r="J41" s="124">
        <f t="shared" si="16"/>
        <v>0</v>
      </c>
      <c r="K41" s="124">
        <v>0</v>
      </c>
      <c r="L41" s="124">
        <v>0</v>
      </c>
      <c r="M41" s="124">
        <f t="shared" si="17"/>
        <v>0</v>
      </c>
      <c r="N41" s="124">
        <v>0</v>
      </c>
      <c r="O41" s="124">
        <v>0</v>
      </c>
      <c r="P41" s="124">
        <f t="shared" si="18"/>
        <v>0</v>
      </c>
      <c r="Q41" s="124">
        <v>0</v>
      </c>
      <c r="R41" s="124">
        <v>0</v>
      </c>
      <c r="S41" s="124">
        <f t="shared" si="19"/>
        <v>0</v>
      </c>
      <c r="T41" s="124">
        <v>386326</v>
      </c>
      <c r="U41" s="124">
        <v>386326</v>
      </c>
      <c r="V41" s="124">
        <f t="shared" si="20"/>
        <v>0</v>
      </c>
      <c r="W41" s="124">
        <v>0</v>
      </c>
      <c r="X41" s="124">
        <v>0</v>
      </c>
      <c r="Y41" s="124">
        <f t="shared" si="21"/>
        <v>0</v>
      </c>
      <c r="Z41" s="124">
        <v>82890</v>
      </c>
      <c r="AA41" s="124">
        <v>82890</v>
      </c>
      <c r="AB41" s="124">
        <f t="shared" si="22"/>
        <v>0</v>
      </c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</row>
    <row r="42" spans="1:252" ht="31.2" x14ac:dyDescent="0.3">
      <c r="A42" s="128" t="s">
        <v>117</v>
      </c>
      <c r="B42" s="124">
        <f t="shared" si="0"/>
        <v>100000</v>
      </c>
      <c r="C42" s="124">
        <f t="shared" si="0"/>
        <v>100000</v>
      </c>
      <c r="D42" s="124">
        <f t="shared" si="0"/>
        <v>0</v>
      </c>
      <c r="E42" s="124">
        <v>0</v>
      </c>
      <c r="F42" s="124">
        <v>0</v>
      </c>
      <c r="G42" s="124">
        <f t="shared" si="1"/>
        <v>0</v>
      </c>
      <c r="H42" s="124">
        <v>0</v>
      </c>
      <c r="I42" s="124">
        <v>0</v>
      </c>
      <c r="J42" s="124">
        <f t="shared" si="16"/>
        <v>0</v>
      </c>
      <c r="K42" s="124">
        <v>0</v>
      </c>
      <c r="L42" s="124">
        <v>0</v>
      </c>
      <c r="M42" s="124">
        <f t="shared" si="17"/>
        <v>0</v>
      </c>
      <c r="N42" s="124">
        <v>0</v>
      </c>
      <c r="O42" s="124">
        <v>0</v>
      </c>
      <c r="P42" s="124">
        <f t="shared" si="18"/>
        <v>0</v>
      </c>
      <c r="Q42" s="124">
        <v>0</v>
      </c>
      <c r="R42" s="124">
        <v>0</v>
      </c>
      <c r="S42" s="124">
        <f t="shared" si="19"/>
        <v>0</v>
      </c>
      <c r="T42" s="124">
        <v>0</v>
      </c>
      <c r="U42" s="124">
        <v>0</v>
      </c>
      <c r="V42" s="124">
        <f t="shared" si="20"/>
        <v>0</v>
      </c>
      <c r="W42" s="124">
        <v>0</v>
      </c>
      <c r="X42" s="124">
        <v>0</v>
      </c>
      <c r="Y42" s="124">
        <f t="shared" si="21"/>
        <v>0</v>
      </c>
      <c r="Z42" s="124">
        <v>100000</v>
      </c>
      <c r="AA42" s="124">
        <v>100000</v>
      </c>
      <c r="AB42" s="124">
        <f t="shared" si="22"/>
        <v>0</v>
      </c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</row>
    <row r="43" spans="1:252" ht="46.8" x14ac:dyDescent="0.3">
      <c r="A43" s="128" t="s">
        <v>118</v>
      </c>
      <c r="B43" s="124">
        <f t="shared" si="0"/>
        <v>99966</v>
      </c>
      <c r="C43" s="124">
        <f t="shared" si="0"/>
        <v>99966</v>
      </c>
      <c r="D43" s="124">
        <f t="shared" si="0"/>
        <v>0</v>
      </c>
      <c r="E43" s="124">
        <v>0</v>
      </c>
      <c r="F43" s="124">
        <v>0</v>
      </c>
      <c r="G43" s="124">
        <f t="shared" si="1"/>
        <v>0</v>
      </c>
      <c r="H43" s="124">
        <v>0</v>
      </c>
      <c r="I43" s="124">
        <v>0</v>
      </c>
      <c r="J43" s="124">
        <f t="shared" si="16"/>
        <v>0</v>
      </c>
      <c r="K43" s="124">
        <v>0</v>
      </c>
      <c r="L43" s="124">
        <v>0</v>
      </c>
      <c r="M43" s="124">
        <f t="shared" si="17"/>
        <v>0</v>
      </c>
      <c r="N43" s="124">
        <v>0</v>
      </c>
      <c r="O43" s="124">
        <v>0</v>
      </c>
      <c r="P43" s="124">
        <f t="shared" si="18"/>
        <v>0</v>
      </c>
      <c r="Q43" s="124">
        <v>0</v>
      </c>
      <c r="R43" s="124">
        <v>0</v>
      </c>
      <c r="S43" s="124">
        <f t="shared" si="19"/>
        <v>0</v>
      </c>
      <c r="T43" s="124">
        <v>99966</v>
      </c>
      <c r="U43" s="124">
        <v>99966</v>
      </c>
      <c r="V43" s="124">
        <f t="shared" si="20"/>
        <v>0</v>
      </c>
      <c r="W43" s="124">
        <v>0</v>
      </c>
      <c r="X43" s="124">
        <v>0</v>
      </c>
      <c r="Y43" s="124">
        <f t="shared" si="21"/>
        <v>0</v>
      </c>
      <c r="Z43" s="124">
        <v>0</v>
      </c>
      <c r="AA43" s="124">
        <v>0</v>
      </c>
      <c r="AB43" s="124">
        <f t="shared" si="22"/>
        <v>0</v>
      </c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</row>
    <row r="44" spans="1:252" ht="46.8" x14ac:dyDescent="0.3">
      <c r="A44" s="128" t="s">
        <v>119</v>
      </c>
      <c r="B44" s="124">
        <f t="shared" si="0"/>
        <v>93593</v>
      </c>
      <c r="C44" s="124">
        <f t="shared" si="0"/>
        <v>93593</v>
      </c>
      <c r="D44" s="124">
        <f t="shared" si="0"/>
        <v>0</v>
      </c>
      <c r="E44" s="124">
        <v>0</v>
      </c>
      <c r="F44" s="124">
        <v>0</v>
      </c>
      <c r="G44" s="124">
        <f t="shared" si="1"/>
        <v>0</v>
      </c>
      <c r="H44" s="124">
        <v>0</v>
      </c>
      <c r="I44" s="124">
        <v>0</v>
      </c>
      <c r="J44" s="124">
        <f t="shared" si="16"/>
        <v>0</v>
      </c>
      <c r="K44" s="124">
        <v>0</v>
      </c>
      <c r="L44" s="124">
        <v>0</v>
      </c>
      <c r="M44" s="124">
        <f t="shared" si="17"/>
        <v>0</v>
      </c>
      <c r="N44" s="124">
        <v>0</v>
      </c>
      <c r="O44" s="124">
        <v>0</v>
      </c>
      <c r="P44" s="124">
        <f t="shared" si="18"/>
        <v>0</v>
      </c>
      <c r="Q44" s="124">
        <v>0</v>
      </c>
      <c r="R44" s="124">
        <v>0</v>
      </c>
      <c r="S44" s="124">
        <f t="shared" si="19"/>
        <v>0</v>
      </c>
      <c r="T44" s="124">
        <v>93593</v>
      </c>
      <c r="U44" s="124">
        <v>93593</v>
      </c>
      <c r="V44" s="124">
        <f t="shared" si="20"/>
        <v>0</v>
      </c>
      <c r="W44" s="124">
        <v>0</v>
      </c>
      <c r="X44" s="124">
        <v>0</v>
      </c>
      <c r="Y44" s="124">
        <f t="shared" si="21"/>
        <v>0</v>
      </c>
      <c r="Z44" s="124">
        <v>0</v>
      </c>
      <c r="AA44" s="124">
        <v>0</v>
      </c>
      <c r="AB44" s="124">
        <f t="shared" si="22"/>
        <v>0</v>
      </c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</row>
    <row r="45" spans="1:252" ht="31.2" x14ac:dyDescent="0.3">
      <c r="A45" s="128" t="s">
        <v>120</v>
      </c>
      <c r="B45" s="124">
        <f t="shared" si="0"/>
        <v>219312</v>
      </c>
      <c r="C45" s="124">
        <f t="shared" si="0"/>
        <v>219312</v>
      </c>
      <c r="D45" s="124">
        <f t="shared" si="0"/>
        <v>0</v>
      </c>
      <c r="E45" s="124">
        <v>0</v>
      </c>
      <c r="F45" s="124">
        <v>0</v>
      </c>
      <c r="G45" s="124">
        <f t="shared" si="1"/>
        <v>0</v>
      </c>
      <c r="H45" s="124">
        <v>0</v>
      </c>
      <c r="I45" s="124">
        <v>0</v>
      </c>
      <c r="J45" s="124">
        <f t="shared" si="16"/>
        <v>0</v>
      </c>
      <c r="K45" s="124">
        <v>0</v>
      </c>
      <c r="L45" s="124">
        <v>0</v>
      </c>
      <c r="M45" s="124">
        <f t="shared" si="17"/>
        <v>0</v>
      </c>
      <c r="N45" s="124">
        <v>0</v>
      </c>
      <c r="O45" s="124">
        <v>0</v>
      </c>
      <c r="P45" s="124">
        <f t="shared" si="18"/>
        <v>0</v>
      </c>
      <c r="Q45" s="124">
        <v>0</v>
      </c>
      <c r="R45" s="124">
        <v>0</v>
      </c>
      <c r="S45" s="124">
        <f t="shared" si="19"/>
        <v>0</v>
      </c>
      <c r="T45" s="124">
        <v>199312</v>
      </c>
      <c r="U45" s="124">
        <v>199312</v>
      </c>
      <c r="V45" s="124">
        <f t="shared" si="20"/>
        <v>0</v>
      </c>
      <c r="W45" s="124">
        <v>0</v>
      </c>
      <c r="X45" s="124">
        <v>0</v>
      </c>
      <c r="Y45" s="124">
        <f t="shared" si="21"/>
        <v>0</v>
      </c>
      <c r="Z45" s="124">
        <v>20000</v>
      </c>
      <c r="AA45" s="124">
        <v>20000</v>
      </c>
      <c r="AB45" s="124">
        <f t="shared" si="22"/>
        <v>0</v>
      </c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</row>
    <row r="46" spans="1:252" ht="62.4" x14ac:dyDescent="0.3">
      <c r="A46" s="128" t="s">
        <v>121</v>
      </c>
      <c r="B46" s="124">
        <f t="shared" si="0"/>
        <v>1076096</v>
      </c>
      <c r="C46" s="124">
        <f t="shared" si="0"/>
        <v>1076096</v>
      </c>
      <c r="D46" s="124">
        <f t="shared" si="0"/>
        <v>0</v>
      </c>
      <c r="E46" s="124">
        <v>0</v>
      </c>
      <c r="F46" s="124">
        <v>0</v>
      </c>
      <c r="G46" s="124">
        <f t="shared" si="1"/>
        <v>0</v>
      </c>
      <c r="H46" s="124">
        <v>0</v>
      </c>
      <c r="I46" s="124">
        <v>0</v>
      </c>
      <c r="J46" s="124">
        <f t="shared" si="16"/>
        <v>0</v>
      </c>
      <c r="K46" s="124">
        <f>108786+114000</f>
        <v>222786</v>
      </c>
      <c r="L46" s="124">
        <f>108786+114000</f>
        <v>222786</v>
      </c>
      <c r="M46" s="124">
        <f t="shared" si="17"/>
        <v>0</v>
      </c>
      <c r="N46" s="124">
        <v>0</v>
      </c>
      <c r="O46" s="124">
        <v>0</v>
      </c>
      <c r="P46" s="124">
        <f t="shared" si="18"/>
        <v>0</v>
      </c>
      <c r="Q46" s="124">
        <v>297275</v>
      </c>
      <c r="R46" s="124">
        <v>297275</v>
      </c>
      <c r="S46" s="124">
        <f t="shared" si="19"/>
        <v>0</v>
      </c>
      <c r="T46" s="124">
        <v>17769</v>
      </c>
      <c r="U46" s="124">
        <v>17769</v>
      </c>
      <c r="V46" s="124">
        <f t="shared" si="20"/>
        <v>0</v>
      </c>
      <c r="W46" s="124">
        <v>0</v>
      </c>
      <c r="X46" s="124">
        <v>0</v>
      </c>
      <c r="Y46" s="124">
        <f t="shared" si="21"/>
        <v>0</v>
      </c>
      <c r="Z46" s="124">
        <f>647052-108786</f>
        <v>538266</v>
      </c>
      <c r="AA46" s="124">
        <f>647052-108786</f>
        <v>538266</v>
      </c>
      <c r="AB46" s="124">
        <f t="shared" si="22"/>
        <v>0</v>
      </c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</row>
    <row r="47" spans="1:252" ht="31.2" x14ac:dyDescent="0.3">
      <c r="A47" s="128" t="s">
        <v>122</v>
      </c>
      <c r="B47" s="124">
        <f t="shared" si="0"/>
        <v>53910</v>
      </c>
      <c r="C47" s="124">
        <f t="shared" si="0"/>
        <v>53910</v>
      </c>
      <c r="D47" s="124">
        <f t="shared" si="0"/>
        <v>0</v>
      </c>
      <c r="E47" s="124">
        <v>0</v>
      </c>
      <c r="F47" s="124">
        <v>0</v>
      </c>
      <c r="G47" s="124">
        <f t="shared" si="1"/>
        <v>0</v>
      </c>
      <c r="H47" s="124">
        <v>0</v>
      </c>
      <c r="I47" s="124">
        <v>0</v>
      </c>
      <c r="J47" s="124">
        <f t="shared" si="16"/>
        <v>0</v>
      </c>
      <c r="K47" s="124">
        <v>13500</v>
      </c>
      <c r="L47" s="124">
        <v>13500</v>
      </c>
      <c r="M47" s="124">
        <f t="shared" si="17"/>
        <v>0</v>
      </c>
      <c r="N47" s="124">
        <v>0</v>
      </c>
      <c r="O47" s="124">
        <v>0</v>
      </c>
      <c r="P47" s="124">
        <f t="shared" si="18"/>
        <v>0</v>
      </c>
      <c r="Q47" s="124">
        <v>40410</v>
      </c>
      <c r="R47" s="124">
        <v>40410</v>
      </c>
      <c r="S47" s="124">
        <f t="shared" si="19"/>
        <v>0</v>
      </c>
      <c r="T47" s="124">
        <v>0</v>
      </c>
      <c r="U47" s="124">
        <v>0</v>
      </c>
      <c r="V47" s="124">
        <f t="shared" si="20"/>
        <v>0</v>
      </c>
      <c r="W47" s="124">
        <v>0</v>
      </c>
      <c r="X47" s="124">
        <v>0</v>
      </c>
      <c r="Y47" s="124">
        <f t="shared" si="21"/>
        <v>0</v>
      </c>
      <c r="Z47" s="124">
        <v>0</v>
      </c>
      <c r="AA47" s="124">
        <v>0</v>
      </c>
      <c r="AB47" s="124">
        <f t="shared" si="22"/>
        <v>0</v>
      </c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  <c r="IK47" s="100"/>
      <c r="IL47" s="100"/>
      <c r="IM47" s="100"/>
      <c r="IN47" s="100"/>
      <c r="IO47" s="100"/>
      <c r="IP47" s="100"/>
      <c r="IQ47" s="100"/>
      <c r="IR47" s="100"/>
    </row>
    <row r="48" spans="1:252" x14ac:dyDescent="0.3">
      <c r="A48" s="117" t="s">
        <v>123</v>
      </c>
      <c r="B48" s="118">
        <f t="shared" si="0"/>
        <v>832917</v>
      </c>
      <c r="C48" s="118">
        <f t="shared" si="0"/>
        <v>832917</v>
      </c>
      <c r="D48" s="118">
        <f t="shared" si="0"/>
        <v>0</v>
      </c>
      <c r="E48" s="118">
        <f>SUM(E49)</f>
        <v>0</v>
      </c>
      <c r="F48" s="118">
        <f>SUM(F49)</f>
        <v>0</v>
      </c>
      <c r="G48" s="118">
        <f t="shared" si="1"/>
        <v>0</v>
      </c>
      <c r="H48" s="118">
        <f>SUM(H49)</f>
        <v>0</v>
      </c>
      <c r="I48" s="118">
        <f>SUM(I49)</f>
        <v>0</v>
      </c>
      <c r="J48" s="118">
        <f t="shared" si="16"/>
        <v>0</v>
      </c>
      <c r="K48" s="118">
        <f>SUM(K49)</f>
        <v>0</v>
      </c>
      <c r="L48" s="118">
        <f>SUM(L49)</f>
        <v>0</v>
      </c>
      <c r="M48" s="118">
        <f t="shared" si="17"/>
        <v>0</v>
      </c>
      <c r="N48" s="118">
        <f>SUM(N49)</f>
        <v>0</v>
      </c>
      <c r="O48" s="118">
        <f>SUM(O49)</f>
        <v>0</v>
      </c>
      <c r="P48" s="118">
        <f t="shared" si="18"/>
        <v>0</v>
      </c>
      <c r="Q48" s="118">
        <f>SUM(Q49)</f>
        <v>797917</v>
      </c>
      <c r="R48" s="118">
        <f>SUM(R49)</f>
        <v>797917</v>
      </c>
      <c r="S48" s="118">
        <f t="shared" si="19"/>
        <v>0</v>
      </c>
      <c r="T48" s="118">
        <f>SUM(T49)</f>
        <v>0</v>
      </c>
      <c r="U48" s="118">
        <f>SUM(U49)</f>
        <v>0</v>
      </c>
      <c r="V48" s="118">
        <f t="shared" si="20"/>
        <v>0</v>
      </c>
      <c r="W48" s="118">
        <f>SUM(W49)</f>
        <v>0</v>
      </c>
      <c r="X48" s="118">
        <f>SUM(X49)</f>
        <v>0</v>
      </c>
      <c r="Y48" s="118">
        <f t="shared" si="21"/>
        <v>0</v>
      </c>
      <c r="Z48" s="118">
        <f>SUM(Z49)</f>
        <v>35000</v>
      </c>
      <c r="AA48" s="118">
        <f>SUM(AA49)</f>
        <v>35000</v>
      </c>
      <c r="AB48" s="118">
        <f t="shared" si="22"/>
        <v>0</v>
      </c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</row>
    <row r="49" spans="1:252" x14ac:dyDescent="0.3">
      <c r="A49" s="117" t="s">
        <v>87</v>
      </c>
      <c r="B49" s="118">
        <f t="shared" si="0"/>
        <v>832917</v>
      </c>
      <c r="C49" s="118">
        <f t="shared" si="0"/>
        <v>832917</v>
      </c>
      <c r="D49" s="118">
        <f t="shared" si="0"/>
        <v>0</v>
      </c>
      <c r="E49" s="118">
        <f>SUM(E50:E59)</f>
        <v>0</v>
      </c>
      <c r="F49" s="118">
        <f>SUM(F50:F59)</f>
        <v>0</v>
      </c>
      <c r="G49" s="118">
        <f t="shared" si="1"/>
        <v>0</v>
      </c>
      <c r="H49" s="118">
        <f>SUM(H50:H59)</f>
        <v>0</v>
      </c>
      <c r="I49" s="118">
        <f>SUM(I50:I59)</f>
        <v>0</v>
      </c>
      <c r="J49" s="118">
        <f t="shared" si="16"/>
        <v>0</v>
      </c>
      <c r="K49" s="118">
        <f>SUM(K50:K59)</f>
        <v>0</v>
      </c>
      <c r="L49" s="118">
        <f>SUM(L50:L59)</f>
        <v>0</v>
      </c>
      <c r="M49" s="118">
        <f t="shared" si="17"/>
        <v>0</v>
      </c>
      <c r="N49" s="118">
        <f>SUM(N50:N59)</f>
        <v>0</v>
      </c>
      <c r="O49" s="118">
        <f>SUM(O50:O59)</f>
        <v>0</v>
      </c>
      <c r="P49" s="118">
        <f t="shared" si="18"/>
        <v>0</v>
      </c>
      <c r="Q49" s="118">
        <f>SUM(Q50:Q59)</f>
        <v>797917</v>
      </c>
      <c r="R49" s="118">
        <f>SUM(R50:R59)</f>
        <v>797917</v>
      </c>
      <c r="S49" s="118">
        <f t="shared" si="19"/>
        <v>0</v>
      </c>
      <c r="T49" s="118">
        <f>SUM(T50:T59)</f>
        <v>0</v>
      </c>
      <c r="U49" s="118">
        <f>SUM(U50:U59)</f>
        <v>0</v>
      </c>
      <c r="V49" s="118">
        <f t="shared" si="20"/>
        <v>0</v>
      </c>
      <c r="W49" s="118">
        <f>SUM(W50:W59)</f>
        <v>0</v>
      </c>
      <c r="X49" s="118">
        <f>SUM(X50:X59)</f>
        <v>0</v>
      </c>
      <c r="Y49" s="118">
        <f t="shared" si="21"/>
        <v>0</v>
      </c>
      <c r="Z49" s="118">
        <f>SUM(Z50:Z59)</f>
        <v>35000</v>
      </c>
      <c r="AA49" s="118">
        <f>SUM(AA50:AA59)</f>
        <v>35000</v>
      </c>
      <c r="AB49" s="118">
        <f t="shared" si="22"/>
        <v>0</v>
      </c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  <c r="HQ49" s="116"/>
      <c r="HR49" s="116"/>
      <c r="HS49" s="116"/>
      <c r="HT49" s="116"/>
      <c r="HU49" s="116"/>
      <c r="HV49" s="116"/>
      <c r="HW49" s="116"/>
      <c r="HX49" s="116"/>
      <c r="HY49" s="116"/>
      <c r="HZ49" s="116"/>
      <c r="IA49" s="116"/>
      <c r="IB49" s="116"/>
      <c r="IC49" s="116"/>
      <c r="ID49" s="116"/>
      <c r="IE49" s="116"/>
      <c r="IF49" s="116"/>
      <c r="IG49" s="116"/>
      <c r="IH49" s="116"/>
      <c r="II49" s="116"/>
      <c r="IJ49" s="116"/>
      <c r="IK49" s="116"/>
      <c r="IL49" s="116"/>
      <c r="IM49" s="116"/>
      <c r="IN49" s="116"/>
      <c r="IO49" s="116"/>
      <c r="IP49" s="116"/>
      <c r="IQ49" s="116"/>
      <c r="IR49" s="116"/>
    </row>
    <row r="50" spans="1:252" x14ac:dyDescent="0.3">
      <c r="A50" s="123" t="s">
        <v>124</v>
      </c>
      <c r="B50" s="124">
        <f t="shared" si="0"/>
        <v>218000</v>
      </c>
      <c r="C50" s="124">
        <f t="shared" si="0"/>
        <v>218000</v>
      </c>
      <c r="D50" s="124">
        <f t="shared" si="0"/>
        <v>0</v>
      </c>
      <c r="E50" s="124">
        <v>0</v>
      </c>
      <c r="F50" s="124">
        <v>0</v>
      </c>
      <c r="G50" s="124">
        <f t="shared" si="1"/>
        <v>0</v>
      </c>
      <c r="H50" s="124">
        <v>0</v>
      </c>
      <c r="I50" s="124">
        <v>0</v>
      </c>
      <c r="J50" s="124">
        <f t="shared" si="16"/>
        <v>0</v>
      </c>
      <c r="K50" s="124">
        <v>0</v>
      </c>
      <c r="L50" s="124">
        <v>0</v>
      </c>
      <c r="M50" s="124">
        <f t="shared" si="17"/>
        <v>0</v>
      </c>
      <c r="N50" s="124">
        <v>0</v>
      </c>
      <c r="O50" s="124">
        <v>0</v>
      </c>
      <c r="P50" s="124">
        <f t="shared" si="18"/>
        <v>0</v>
      </c>
      <c r="Q50" s="124">
        <f>183000</f>
        <v>183000</v>
      </c>
      <c r="R50" s="124">
        <f>183000</f>
        <v>183000</v>
      </c>
      <c r="S50" s="124">
        <f t="shared" si="19"/>
        <v>0</v>
      </c>
      <c r="T50" s="124">
        <v>0</v>
      </c>
      <c r="U50" s="124">
        <v>0</v>
      </c>
      <c r="V50" s="124">
        <f t="shared" si="20"/>
        <v>0</v>
      </c>
      <c r="W50" s="124">
        <v>0</v>
      </c>
      <c r="X50" s="124">
        <v>0</v>
      </c>
      <c r="Y50" s="124">
        <f t="shared" si="21"/>
        <v>0</v>
      </c>
      <c r="Z50" s="124">
        <f>218000-183000</f>
        <v>35000</v>
      </c>
      <c r="AA50" s="124">
        <f>218000-183000</f>
        <v>35000</v>
      </c>
      <c r="AB50" s="124">
        <f t="shared" si="22"/>
        <v>0</v>
      </c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  <c r="IK50" s="100"/>
      <c r="IL50" s="100"/>
      <c r="IM50" s="100"/>
      <c r="IN50" s="100"/>
      <c r="IO50" s="100"/>
      <c r="IP50" s="100"/>
      <c r="IQ50" s="100"/>
      <c r="IR50" s="100"/>
    </row>
    <row r="51" spans="1:252" ht="31.2" x14ac:dyDescent="0.3">
      <c r="A51" s="123" t="s">
        <v>125</v>
      </c>
      <c r="B51" s="124">
        <f t="shared" si="0"/>
        <v>38676</v>
      </c>
      <c r="C51" s="124">
        <f t="shared" si="0"/>
        <v>38676</v>
      </c>
      <c r="D51" s="124">
        <f t="shared" si="0"/>
        <v>0</v>
      </c>
      <c r="E51" s="124">
        <v>0</v>
      </c>
      <c r="F51" s="124">
        <v>0</v>
      </c>
      <c r="G51" s="124">
        <f t="shared" si="1"/>
        <v>0</v>
      </c>
      <c r="H51" s="124">
        <v>0</v>
      </c>
      <c r="I51" s="124">
        <v>0</v>
      </c>
      <c r="J51" s="124">
        <f t="shared" si="16"/>
        <v>0</v>
      </c>
      <c r="K51" s="124"/>
      <c r="L51" s="124"/>
      <c r="M51" s="124">
        <f t="shared" si="17"/>
        <v>0</v>
      </c>
      <c r="N51" s="124">
        <v>0</v>
      </c>
      <c r="O51" s="124">
        <v>0</v>
      </c>
      <c r="P51" s="124">
        <f t="shared" si="18"/>
        <v>0</v>
      </c>
      <c r="Q51" s="124">
        <v>38676</v>
      </c>
      <c r="R51" s="124">
        <v>38676</v>
      </c>
      <c r="S51" s="124">
        <f t="shared" si="19"/>
        <v>0</v>
      </c>
      <c r="T51" s="124">
        <v>0</v>
      </c>
      <c r="U51" s="124">
        <v>0</v>
      </c>
      <c r="V51" s="124">
        <f t="shared" si="20"/>
        <v>0</v>
      </c>
      <c r="W51" s="124">
        <v>0</v>
      </c>
      <c r="X51" s="124">
        <v>0</v>
      </c>
      <c r="Y51" s="124">
        <f t="shared" si="21"/>
        <v>0</v>
      </c>
      <c r="Z51" s="124">
        <v>0</v>
      </c>
      <c r="AA51" s="124">
        <v>0</v>
      </c>
      <c r="AB51" s="124">
        <f t="shared" si="22"/>
        <v>0</v>
      </c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  <c r="IK51" s="100"/>
      <c r="IL51" s="100"/>
      <c r="IM51" s="100"/>
      <c r="IN51" s="100"/>
      <c r="IO51" s="100"/>
      <c r="IP51" s="100"/>
      <c r="IQ51" s="100"/>
      <c r="IR51" s="100"/>
    </row>
    <row r="52" spans="1:252" ht="31.2" x14ac:dyDescent="0.3">
      <c r="A52" s="123" t="s">
        <v>126</v>
      </c>
      <c r="B52" s="124">
        <f t="shared" si="0"/>
        <v>17746</v>
      </c>
      <c r="C52" s="124">
        <f t="shared" si="0"/>
        <v>17746</v>
      </c>
      <c r="D52" s="124">
        <f t="shared" si="0"/>
        <v>0</v>
      </c>
      <c r="E52" s="124">
        <v>0</v>
      </c>
      <c r="F52" s="124">
        <v>0</v>
      </c>
      <c r="G52" s="124">
        <f t="shared" si="1"/>
        <v>0</v>
      </c>
      <c r="H52" s="124">
        <v>0</v>
      </c>
      <c r="I52" s="124">
        <v>0</v>
      </c>
      <c r="J52" s="124">
        <f t="shared" si="16"/>
        <v>0</v>
      </c>
      <c r="K52" s="124"/>
      <c r="L52" s="124"/>
      <c r="M52" s="124">
        <f t="shared" si="17"/>
        <v>0</v>
      </c>
      <c r="N52" s="124">
        <v>0</v>
      </c>
      <c r="O52" s="124">
        <v>0</v>
      </c>
      <c r="P52" s="124">
        <f t="shared" si="18"/>
        <v>0</v>
      </c>
      <c r="Q52" s="124">
        <v>17746</v>
      </c>
      <c r="R52" s="124">
        <v>17746</v>
      </c>
      <c r="S52" s="124">
        <f t="shared" si="19"/>
        <v>0</v>
      </c>
      <c r="T52" s="124">
        <v>0</v>
      </c>
      <c r="U52" s="124">
        <v>0</v>
      </c>
      <c r="V52" s="124">
        <f t="shared" si="20"/>
        <v>0</v>
      </c>
      <c r="W52" s="124">
        <v>0</v>
      </c>
      <c r="X52" s="124">
        <v>0</v>
      </c>
      <c r="Y52" s="124">
        <f t="shared" si="21"/>
        <v>0</v>
      </c>
      <c r="Z52" s="124">
        <v>0</v>
      </c>
      <c r="AA52" s="124">
        <v>0</v>
      </c>
      <c r="AB52" s="124">
        <f t="shared" si="22"/>
        <v>0</v>
      </c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/>
      <c r="IK52" s="100"/>
      <c r="IL52" s="100"/>
      <c r="IM52" s="100"/>
      <c r="IN52" s="100"/>
      <c r="IO52" s="100"/>
      <c r="IP52" s="100"/>
      <c r="IQ52" s="100"/>
      <c r="IR52" s="100"/>
    </row>
    <row r="53" spans="1:252" ht="31.2" x14ac:dyDescent="0.3">
      <c r="A53" s="123" t="s">
        <v>127</v>
      </c>
      <c r="B53" s="124">
        <f t="shared" si="0"/>
        <v>11677</v>
      </c>
      <c r="C53" s="124">
        <f t="shared" si="0"/>
        <v>11677</v>
      </c>
      <c r="D53" s="124">
        <f t="shared" si="0"/>
        <v>0</v>
      </c>
      <c r="E53" s="124">
        <v>0</v>
      </c>
      <c r="F53" s="124">
        <v>0</v>
      </c>
      <c r="G53" s="124">
        <f t="shared" si="1"/>
        <v>0</v>
      </c>
      <c r="H53" s="124">
        <v>0</v>
      </c>
      <c r="I53" s="124">
        <v>0</v>
      </c>
      <c r="J53" s="124">
        <f t="shared" si="16"/>
        <v>0</v>
      </c>
      <c r="K53" s="124"/>
      <c r="L53" s="124"/>
      <c r="M53" s="124">
        <f t="shared" si="17"/>
        <v>0</v>
      </c>
      <c r="N53" s="124">
        <v>0</v>
      </c>
      <c r="O53" s="124">
        <v>0</v>
      </c>
      <c r="P53" s="124">
        <f t="shared" si="18"/>
        <v>0</v>
      </c>
      <c r="Q53" s="124">
        <v>11677</v>
      </c>
      <c r="R53" s="124">
        <v>11677</v>
      </c>
      <c r="S53" s="124">
        <f t="shared" si="19"/>
        <v>0</v>
      </c>
      <c r="T53" s="124">
        <v>0</v>
      </c>
      <c r="U53" s="124">
        <v>0</v>
      </c>
      <c r="V53" s="124">
        <f t="shared" si="20"/>
        <v>0</v>
      </c>
      <c r="W53" s="124">
        <v>0</v>
      </c>
      <c r="X53" s="124">
        <v>0</v>
      </c>
      <c r="Y53" s="124">
        <f t="shared" si="21"/>
        <v>0</v>
      </c>
      <c r="Z53" s="124">
        <v>0</v>
      </c>
      <c r="AA53" s="124">
        <v>0</v>
      </c>
      <c r="AB53" s="124">
        <f t="shared" si="22"/>
        <v>0</v>
      </c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  <c r="IJ53" s="100"/>
      <c r="IK53" s="100"/>
      <c r="IL53" s="100"/>
      <c r="IM53" s="100"/>
      <c r="IN53" s="100"/>
      <c r="IO53" s="100"/>
      <c r="IP53" s="100"/>
      <c r="IQ53" s="100"/>
      <c r="IR53" s="100"/>
    </row>
    <row r="54" spans="1:252" ht="31.2" x14ac:dyDescent="0.3">
      <c r="A54" s="123" t="s">
        <v>128</v>
      </c>
      <c r="B54" s="124">
        <f t="shared" si="0"/>
        <v>22787</v>
      </c>
      <c r="C54" s="124">
        <f t="shared" si="0"/>
        <v>22787</v>
      </c>
      <c r="D54" s="124">
        <f t="shared" si="0"/>
        <v>0</v>
      </c>
      <c r="E54" s="124">
        <v>0</v>
      </c>
      <c r="F54" s="124">
        <v>0</v>
      </c>
      <c r="G54" s="124">
        <f t="shared" si="1"/>
        <v>0</v>
      </c>
      <c r="H54" s="124">
        <v>0</v>
      </c>
      <c r="I54" s="124">
        <v>0</v>
      </c>
      <c r="J54" s="124">
        <f t="shared" si="16"/>
        <v>0</v>
      </c>
      <c r="K54" s="124"/>
      <c r="L54" s="124"/>
      <c r="M54" s="124">
        <f t="shared" si="17"/>
        <v>0</v>
      </c>
      <c r="N54" s="124">
        <v>0</v>
      </c>
      <c r="O54" s="124">
        <v>0</v>
      </c>
      <c r="P54" s="124">
        <f t="shared" si="18"/>
        <v>0</v>
      </c>
      <c r="Q54" s="124">
        <v>22787</v>
      </c>
      <c r="R54" s="124">
        <v>22787</v>
      </c>
      <c r="S54" s="124">
        <f t="shared" si="19"/>
        <v>0</v>
      </c>
      <c r="T54" s="124">
        <v>0</v>
      </c>
      <c r="U54" s="124">
        <v>0</v>
      </c>
      <c r="V54" s="124">
        <f t="shared" si="20"/>
        <v>0</v>
      </c>
      <c r="W54" s="124">
        <v>0</v>
      </c>
      <c r="X54" s="124">
        <v>0</v>
      </c>
      <c r="Y54" s="124">
        <f t="shared" si="21"/>
        <v>0</v>
      </c>
      <c r="Z54" s="124">
        <v>0</v>
      </c>
      <c r="AA54" s="124">
        <v>0</v>
      </c>
      <c r="AB54" s="124">
        <f t="shared" si="22"/>
        <v>0</v>
      </c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  <c r="IM54" s="100"/>
      <c r="IN54" s="100"/>
      <c r="IO54" s="100"/>
      <c r="IP54" s="100"/>
      <c r="IQ54" s="100"/>
      <c r="IR54" s="100"/>
    </row>
    <row r="55" spans="1:252" ht="46.8" x14ac:dyDescent="0.3">
      <c r="A55" s="123" t="s">
        <v>129</v>
      </c>
      <c r="B55" s="124">
        <f t="shared" si="0"/>
        <v>12030</v>
      </c>
      <c r="C55" s="124">
        <f t="shared" si="0"/>
        <v>12030</v>
      </c>
      <c r="D55" s="124">
        <f t="shared" si="0"/>
        <v>0</v>
      </c>
      <c r="E55" s="124">
        <v>0</v>
      </c>
      <c r="F55" s="124">
        <v>0</v>
      </c>
      <c r="G55" s="124">
        <f t="shared" si="1"/>
        <v>0</v>
      </c>
      <c r="H55" s="124">
        <v>0</v>
      </c>
      <c r="I55" s="124">
        <v>0</v>
      </c>
      <c r="J55" s="124">
        <f t="shared" si="16"/>
        <v>0</v>
      </c>
      <c r="K55" s="124"/>
      <c r="L55" s="124"/>
      <c r="M55" s="124">
        <f t="shared" si="17"/>
        <v>0</v>
      </c>
      <c r="N55" s="124">
        <v>0</v>
      </c>
      <c r="O55" s="124">
        <v>0</v>
      </c>
      <c r="P55" s="124">
        <f t="shared" si="18"/>
        <v>0</v>
      </c>
      <c r="Q55" s="124">
        <v>12030</v>
      </c>
      <c r="R55" s="124">
        <v>12030</v>
      </c>
      <c r="S55" s="124">
        <f t="shared" si="19"/>
        <v>0</v>
      </c>
      <c r="T55" s="124">
        <v>0</v>
      </c>
      <c r="U55" s="124">
        <v>0</v>
      </c>
      <c r="V55" s="124">
        <f t="shared" si="20"/>
        <v>0</v>
      </c>
      <c r="W55" s="124">
        <v>0</v>
      </c>
      <c r="X55" s="124">
        <v>0</v>
      </c>
      <c r="Y55" s="124">
        <f t="shared" si="21"/>
        <v>0</v>
      </c>
      <c r="Z55" s="124">
        <v>0</v>
      </c>
      <c r="AA55" s="124">
        <v>0</v>
      </c>
      <c r="AB55" s="124">
        <f t="shared" si="22"/>
        <v>0</v>
      </c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0"/>
      <c r="IN55" s="100"/>
      <c r="IO55" s="100"/>
      <c r="IP55" s="100"/>
      <c r="IQ55" s="100"/>
      <c r="IR55" s="100"/>
    </row>
    <row r="56" spans="1:252" ht="31.2" x14ac:dyDescent="0.3">
      <c r="A56" s="123" t="s">
        <v>130</v>
      </c>
      <c r="B56" s="124">
        <f t="shared" si="0"/>
        <v>15695</v>
      </c>
      <c r="C56" s="124">
        <f t="shared" si="0"/>
        <v>15695</v>
      </c>
      <c r="D56" s="124">
        <f t="shared" si="0"/>
        <v>0</v>
      </c>
      <c r="E56" s="124">
        <v>0</v>
      </c>
      <c r="F56" s="124">
        <v>0</v>
      </c>
      <c r="G56" s="124">
        <f t="shared" si="1"/>
        <v>0</v>
      </c>
      <c r="H56" s="124">
        <v>0</v>
      </c>
      <c r="I56" s="124">
        <v>0</v>
      </c>
      <c r="J56" s="124">
        <f t="shared" si="16"/>
        <v>0</v>
      </c>
      <c r="K56" s="124"/>
      <c r="L56" s="124"/>
      <c r="M56" s="124">
        <f t="shared" si="17"/>
        <v>0</v>
      </c>
      <c r="N56" s="124">
        <v>0</v>
      </c>
      <c r="O56" s="124">
        <v>0</v>
      </c>
      <c r="P56" s="124">
        <f t="shared" si="18"/>
        <v>0</v>
      </c>
      <c r="Q56" s="124">
        <v>15695</v>
      </c>
      <c r="R56" s="124">
        <v>15695</v>
      </c>
      <c r="S56" s="124">
        <f t="shared" si="19"/>
        <v>0</v>
      </c>
      <c r="T56" s="124">
        <v>0</v>
      </c>
      <c r="U56" s="124">
        <v>0</v>
      </c>
      <c r="V56" s="124">
        <f t="shared" si="20"/>
        <v>0</v>
      </c>
      <c r="W56" s="124">
        <v>0</v>
      </c>
      <c r="X56" s="124">
        <v>0</v>
      </c>
      <c r="Y56" s="124">
        <f t="shared" si="21"/>
        <v>0</v>
      </c>
      <c r="Z56" s="124">
        <v>0</v>
      </c>
      <c r="AA56" s="124">
        <v>0</v>
      </c>
      <c r="AB56" s="124">
        <f t="shared" si="22"/>
        <v>0</v>
      </c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  <c r="IP56" s="100"/>
      <c r="IQ56" s="100"/>
      <c r="IR56" s="100"/>
    </row>
    <row r="57" spans="1:252" ht="46.8" x14ac:dyDescent="0.3">
      <c r="A57" s="123" t="s">
        <v>131</v>
      </c>
      <c r="B57" s="124">
        <f t="shared" si="0"/>
        <v>16218</v>
      </c>
      <c r="C57" s="124">
        <f t="shared" si="0"/>
        <v>16218</v>
      </c>
      <c r="D57" s="124">
        <f t="shared" si="0"/>
        <v>0</v>
      </c>
      <c r="E57" s="124">
        <v>0</v>
      </c>
      <c r="F57" s="124">
        <v>0</v>
      </c>
      <c r="G57" s="124">
        <f t="shared" si="1"/>
        <v>0</v>
      </c>
      <c r="H57" s="124">
        <v>0</v>
      </c>
      <c r="I57" s="124">
        <v>0</v>
      </c>
      <c r="J57" s="124">
        <f t="shared" si="16"/>
        <v>0</v>
      </c>
      <c r="K57" s="124"/>
      <c r="L57" s="124"/>
      <c r="M57" s="124">
        <f t="shared" si="17"/>
        <v>0</v>
      </c>
      <c r="N57" s="124">
        <v>0</v>
      </c>
      <c r="O57" s="124">
        <v>0</v>
      </c>
      <c r="P57" s="124">
        <f t="shared" si="18"/>
        <v>0</v>
      </c>
      <c r="Q57" s="124">
        <v>16218</v>
      </c>
      <c r="R57" s="124">
        <v>16218</v>
      </c>
      <c r="S57" s="124">
        <f t="shared" si="19"/>
        <v>0</v>
      </c>
      <c r="T57" s="124">
        <v>0</v>
      </c>
      <c r="U57" s="124">
        <v>0</v>
      </c>
      <c r="V57" s="124">
        <f t="shared" si="20"/>
        <v>0</v>
      </c>
      <c r="W57" s="124">
        <v>0</v>
      </c>
      <c r="X57" s="124">
        <v>0</v>
      </c>
      <c r="Y57" s="124">
        <f t="shared" si="21"/>
        <v>0</v>
      </c>
      <c r="Z57" s="124">
        <v>0</v>
      </c>
      <c r="AA57" s="124">
        <v>0</v>
      </c>
      <c r="AB57" s="124">
        <f t="shared" si="22"/>
        <v>0</v>
      </c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  <c r="IP57" s="100"/>
      <c r="IQ57" s="100"/>
      <c r="IR57" s="100"/>
    </row>
    <row r="58" spans="1:252" x14ac:dyDescent="0.3">
      <c r="A58" s="123" t="s">
        <v>132</v>
      </c>
      <c r="B58" s="124">
        <f t="shared" si="0"/>
        <v>357666</v>
      </c>
      <c r="C58" s="124">
        <f t="shared" si="0"/>
        <v>357666</v>
      </c>
      <c r="D58" s="124">
        <f t="shared" si="0"/>
        <v>0</v>
      </c>
      <c r="E58" s="124">
        <v>0</v>
      </c>
      <c r="F58" s="124">
        <v>0</v>
      </c>
      <c r="G58" s="124">
        <f t="shared" si="1"/>
        <v>0</v>
      </c>
      <c r="H58" s="124">
        <v>0</v>
      </c>
      <c r="I58" s="124">
        <v>0</v>
      </c>
      <c r="J58" s="124">
        <f t="shared" si="16"/>
        <v>0</v>
      </c>
      <c r="K58" s="124"/>
      <c r="L58" s="124"/>
      <c r="M58" s="124">
        <f t="shared" si="17"/>
        <v>0</v>
      </c>
      <c r="N58" s="124">
        <v>0</v>
      </c>
      <c r="O58" s="124">
        <v>0</v>
      </c>
      <c r="P58" s="124">
        <f t="shared" si="18"/>
        <v>0</v>
      </c>
      <c r="Q58" s="124">
        <f>135314+17352+205000</f>
        <v>357666</v>
      </c>
      <c r="R58" s="124">
        <f>135314+17352+205000</f>
        <v>357666</v>
      </c>
      <c r="S58" s="124">
        <f t="shared" si="19"/>
        <v>0</v>
      </c>
      <c r="T58" s="124">
        <v>0</v>
      </c>
      <c r="U58" s="124">
        <v>0</v>
      </c>
      <c r="V58" s="124">
        <f t="shared" si="20"/>
        <v>0</v>
      </c>
      <c r="W58" s="124">
        <v>0</v>
      </c>
      <c r="X58" s="124">
        <v>0</v>
      </c>
      <c r="Y58" s="124">
        <f t="shared" si="21"/>
        <v>0</v>
      </c>
      <c r="Z58" s="124">
        <v>0</v>
      </c>
      <c r="AA58" s="124">
        <v>0</v>
      </c>
      <c r="AB58" s="124">
        <f t="shared" si="22"/>
        <v>0</v>
      </c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</row>
    <row r="59" spans="1:252" ht="31.2" x14ac:dyDescent="0.3">
      <c r="A59" s="123" t="s">
        <v>133</v>
      </c>
      <c r="B59" s="124">
        <f t="shared" si="0"/>
        <v>122422</v>
      </c>
      <c r="C59" s="124">
        <f t="shared" si="0"/>
        <v>122422</v>
      </c>
      <c r="D59" s="124">
        <f t="shared" si="0"/>
        <v>0</v>
      </c>
      <c r="E59" s="124">
        <v>0</v>
      </c>
      <c r="F59" s="124">
        <v>0</v>
      </c>
      <c r="G59" s="124">
        <f t="shared" si="1"/>
        <v>0</v>
      </c>
      <c r="H59" s="124">
        <v>0</v>
      </c>
      <c r="I59" s="124">
        <v>0</v>
      </c>
      <c r="J59" s="124">
        <f t="shared" si="16"/>
        <v>0</v>
      </c>
      <c r="K59" s="124"/>
      <c r="L59" s="124"/>
      <c r="M59" s="124">
        <f t="shared" si="17"/>
        <v>0</v>
      </c>
      <c r="N59" s="124">
        <v>0</v>
      </c>
      <c r="O59" s="124">
        <v>0</v>
      </c>
      <c r="P59" s="124">
        <f t="shared" si="18"/>
        <v>0</v>
      </c>
      <c r="Q59" s="124">
        <v>122422</v>
      </c>
      <c r="R59" s="124">
        <v>122422</v>
      </c>
      <c r="S59" s="124">
        <f t="shared" si="19"/>
        <v>0</v>
      </c>
      <c r="T59" s="124">
        <v>0</v>
      </c>
      <c r="U59" s="124">
        <v>0</v>
      </c>
      <c r="V59" s="124">
        <f t="shared" si="20"/>
        <v>0</v>
      </c>
      <c r="W59" s="124">
        <v>0</v>
      </c>
      <c r="X59" s="124">
        <v>0</v>
      </c>
      <c r="Y59" s="124">
        <f t="shared" si="21"/>
        <v>0</v>
      </c>
      <c r="Z59" s="124">
        <v>0</v>
      </c>
      <c r="AA59" s="124">
        <v>0</v>
      </c>
      <c r="AB59" s="124">
        <f t="shared" si="22"/>
        <v>0</v>
      </c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</row>
    <row r="60" spans="1:252" ht="31.2" x14ac:dyDescent="0.3">
      <c r="A60" s="117" t="s">
        <v>134</v>
      </c>
      <c r="B60" s="118">
        <f t="shared" si="0"/>
        <v>946477</v>
      </c>
      <c r="C60" s="118">
        <f t="shared" si="0"/>
        <v>908648</v>
      </c>
      <c r="D60" s="118">
        <f t="shared" si="0"/>
        <v>-37829</v>
      </c>
      <c r="E60" s="118">
        <f>SUM(E61)</f>
        <v>0</v>
      </c>
      <c r="F60" s="118">
        <f>SUM(F61)</f>
        <v>0</v>
      </c>
      <c r="G60" s="118">
        <f t="shared" si="1"/>
        <v>0</v>
      </c>
      <c r="H60" s="118">
        <f>SUM(H61)</f>
        <v>0</v>
      </c>
      <c r="I60" s="118">
        <f>SUM(I61)</f>
        <v>0</v>
      </c>
      <c r="J60" s="118">
        <f t="shared" si="16"/>
        <v>0</v>
      </c>
      <c r="K60" s="118">
        <f>SUM(K61)</f>
        <v>92305</v>
      </c>
      <c r="L60" s="118">
        <f>SUM(L61)</f>
        <v>92305</v>
      </c>
      <c r="M60" s="118">
        <f t="shared" si="17"/>
        <v>0</v>
      </c>
      <c r="N60" s="118">
        <f>SUM(N61)</f>
        <v>490336</v>
      </c>
      <c r="O60" s="118">
        <f>SUM(O61)</f>
        <v>452507</v>
      </c>
      <c r="P60" s="118">
        <f t="shared" si="18"/>
        <v>-37829</v>
      </c>
      <c r="Q60" s="118">
        <f>SUM(Q61)</f>
        <v>203836</v>
      </c>
      <c r="R60" s="118">
        <f>SUM(R61)</f>
        <v>203836</v>
      </c>
      <c r="S60" s="118">
        <f t="shared" si="19"/>
        <v>0</v>
      </c>
      <c r="T60" s="118">
        <f>SUM(T61)</f>
        <v>0</v>
      </c>
      <c r="U60" s="118">
        <f>SUM(U61)</f>
        <v>0</v>
      </c>
      <c r="V60" s="118">
        <f t="shared" si="20"/>
        <v>0</v>
      </c>
      <c r="W60" s="118">
        <f>SUM(W61)</f>
        <v>0</v>
      </c>
      <c r="X60" s="118">
        <f>SUM(X61)</f>
        <v>0</v>
      </c>
      <c r="Y60" s="118">
        <f t="shared" si="21"/>
        <v>0</v>
      </c>
      <c r="Z60" s="118">
        <f>SUM(Z61)</f>
        <v>160000</v>
      </c>
      <c r="AA60" s="118">
        <f>SUM(AA61)</f>
        <v>160000</v>
      </c>
      <c r="AB60" s="118">
        <f t="shared" si="22"/>
        <v>0</v>
      </c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</row>
    <row r="61" spans="1:252" x14ac:dyDescent="0.3">
      <c r="A61" s="117" t="s">
        <v>87</v>
      </c>
      <c r="B61" s="118">
        <f t="shared" si="0"/>
        <v>946477</v>
      </c>
      <c r="C61" s="118">
        <f t="shared" si="0"/>
        <v>908648</v>
      </c>
      <c r="D61" s="118">
        <f t="shared" si="0"/>
        <v>-37829</v>
      </c>
      <c r="E61" s="118">
        <f>SUM(E62:E72)</f>
        <v>0</v>
      </c>
      <c r="F61" s="118">
        <f>SUM(F62:F72)</f>
        <v>0</v>
      </c>
      <c r="G61" s="118">
        <f t="shared" si="1"/>
        <v>0</v>
      </c>
      <c r="H61" s="118">
        <f>SUM(H62:H72)</f>
        <v>0</v>
      </c>
      <c r="I61" s="118">
        <f>SUM(I62:I72)</f>
        <v>0</v>
      </c>
      <c r="J61" s="118">
        <f t="shared" si="16"/>
        <v>0</v>
      </c>
      <c r="K61" s="118">
        <f>SUM(K62:K72)</f>
        <v>92305</v>
      </c>
      <c r="L61" s="118">
        <f>SUM(L62:L72)</f>
        <v>92305</v>
      </c>
      <c r="M61" s="118">
        <f t="shared" si="17"/>
        <v>0</v>
      </c>
      <c r="N61" s="118">
        <f>SUM(N62:N72)</f>
        <v>490336</v>
      </c>
      <c r="O61" s="118">
        <f>SUM(O62:O72)</f>
        <v>452507</v>
      </c>
      <c r="P61" s="118">
        <f t="shared" si="18"/>
        <v>-37829</v>
      </c>
      <c r="Q61" s="118">
        <f>SUM(Q62:Q72)</f>
        <v>203836</v>
      </c>
      <c r="R61" s="118">
        <f>SUM(R62:R72)</f>
        <v>203836</v>
      </c>
      <c r="S61" s="118">
        <f t="shared" si="19"/>
        <v>0</v>
      </c>
      <c r="T61" s="118">
        <f>SUM(T62:T72)</f>
        <v>0</v>
      </c>
      <c r="U61" s="118">
        <f>SUM(U62:U72)</f>
        <v>0</v>
      </c>
      <c r="V61" s="118">
        <f t="shared" si="20"/>
        <v>0</v>
      </c>
      <c r="W61" s="118">
        <f>SUM(W62:W72)</f>
        <v>0</v>
      </c>
      <c r="X61" s="118">
        <f>SUM(X62:X72)</f>
        <v>0</v>
      </c>
      <c r="Y61" s="118">
        <f t="shared" si="21"/>
        <v>0</v>
      </c>
      <c r="Z61" s="118">
        <f>SUM(Z62:Z72)</f>
        <v>160000</v>
      </c>
      <c r="AA61" s="118">
        <f>SUM(AA62:AA72)</f>
        <v>160000</v>
      </c>
      <c r="AB61" s="118">
        <f t="shared" si="22"/>
        <v>0</v>
      </c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</row>
    <row r="62" spans="1:252" ht="31.2" x14ac:dyDescent="0.3">
      <c r="A62" s="120" t="s">
        <v>135</v>
      </c>
      <c r="B62" s="121">
        <f t="shared" si="0"/>
        <v>181656</v>
      </c>
      <c r="C62" s="121">
        <f t="shared" si="0"/>
        <v>181656</v>
      </c>
      <c r="D62" s="121">
        <f t="shared" si="0"/>
        <v>0</v>
      </c>
      <c r="E62" s="121">
        <v>0</v>
      </c>
      <c r="F62" s="121">
        <v>0</v>
      </c>
      <c r="G62" s="121">
        <f t="shared" si="1"/>
        <v>0</v>
      </c>
      <c r="H62" s="121">
        <v>0</v>
      </c>
      <c r="I62" s="121">
        <v>0</v>
      </c>
      <c r="J62" s="121">
        <f t="shared" si="16"/>
        <v>0</v>
      </c>
      <c r="K62" s="121">
        <v>0</v>
      </c>
      <c r="L62" s="121">
        <v>0</v>
      </c>
      <c r="M62" s="121">
        <f t="shared" si="17"/>
        <v>0</v>
      </c>
      <c r="N62" s="121">
        <v>0</v>
      </c>
      <c r="O62" s="121">
        <v>0</v>
      </c>
      <c r="P62" s="121">
        <f t="shared" si="18"/>
        <v>0</v>
      </c>
      <c r="Q62" s="121">
        <v>181656</v>
      </c>
      <c r="R62" s="121">
        <v>181656</v>
      </c>
      <c r="S62" s="121">
        <f t="shared" si="19"/>
        <v>0</v>
      </c>
      <c r="T62" s="121">
        <v>0</v>
      </c>
      <c r="U62" s="121">
        <v>0</v>
      </c>
      <c r="V62" s="121">
        <f t="shared" si="20"/>
        <v>0</v>
      </c>
      <c r="W62" s="121">
        <v>0</v>
      </c>
      <c r="X62" s="121">
        <v>0</v>
      </c>
      <c r="Y62" s="121">
        <f t="shared" si="21"/>
        <v>0</v>
      </c>
      <c r="Z62" s="121">
        <v>0</v>
      </c>
      <c r="AA62" s="121">
        <v>0</v>
      </c>
      <c r="AB62" s="121">
        <f t="shared" si="22"/>
        <v>0</v>
      </c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</row>
    <row r="63" spans="1:252" ht="31.2" x14ac:dyDescent="0.3">
      <c r="A63" s="127" t="s">
        <v>136</v>
      </c>
      <c r="B63" s="129">
        <f t="shared" si="0"/>
        <v>15914</v>
      </c>
      <c r="C63" s="129">
        <f t="shared" si="0"/>
        <v>15914</v>
      </c>
      <c r="D63" s="129">
        <f t="shared" si="0"/>
        <v>0</v>
      </c>
      <c r="E63" s="129">
        <v>0</v>
      </c>
      <c r="F63" s="129">
        <v>0</v>
      </c>
      <c r="G63" s="129">
        <f t="shared" si="1"/>
        <v>0</v>
      </c>
      <c r="H63" s="129">
        <v>0</v>
      </c>
      <c r="I63" s="129">
        <v>0</v>
      </c>
      <c r="J63" s="129">
        <f t="shared" si="16"/>
        <v>0</v>
      </c>
      <c r="K63" s="129">
        <v>15914</v>
      </c>
      <c r="L63" s="129">
        <v>15914</v>
      </c>
      <c r="M63" s="129">
        <f t="shared" si="17"/>
        <v>0</v>
      </c>
      <c r="N63" s="129">
        <v>0</v>
      </c>
      <c r="O63" s="129">
        <v>0</v>
      </c>
      <c r="P63" s="129">
        <f t="shared" si="18"/>
        <v>0</v>
      </c>
      <c r="Q63" s="129">
        <v>0</v>
      </c>
      <c r="R63" s="129">
        <v>0</v>
      </c>
      <c r="S63" s="129">
        <f t="shared" si="19"/>
        <v>0</v>
      </c>
      <c r="T63" s="129">
        <v>0</v>
      </c>
      <c r="U63" s="129">
        <v>0</v>
      </c>
      <c r="V63" s="129">
        <f t="shared" si="20"/>
        <v>0</v>
      </c>
      <c r="W63" s="129">
        <v>0</v>
      </c>
      <c r="X63" s="129">
        <v>0</v>
      </c>
      <c r="Y63" s="129">
        <f t="shared" si="21"/>
        <v>0</v>
      </c>
      <c r="Z63" s="129">
        <v>0</v>
      </c>
      <c r="AA63" s="129">
        <v>0</v>
      </c>
      <c r="AB63" s="129">
        <f t="shared" si="22"/>
        <v>0</v>
      </c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16"/>
      <c r="GE63" s="116"/>
      <c r="GF63" s="116"/>
      <c r="GG63" s="116"/>
      <c r="GH63" s="116"/>
      <c r="GI63" s="116"/>
      <c r="GJ63" s="116"/>
      <c r="GK63" s="116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6"/>
      <c r="GW63" s="116"/>
      <c r="GX63" s="116"/>
      <c r="GY63" s="116"/>
      <c r="GZ63" s="116"/>
      <c r="HA63" s="116"/>
      <c r="HB63" s="116"/>
      <c r="HC63" s="116"/>
      <c r="HD63" s="116"/>
      <c r="HE63" s="116"/>
      <c r="HF63" s="116"/>
      <c r="HG63" s="116"/>
      <c r="HH63" s="116"/>
      <c r="HI63" s="116"/>
      <c r="HJ63" s="116"/>
      <c r="HK63" s="116"/>
      <c r="HL63" s="116"/>
      <c r="HM63" s="116"/>
      <c r="HN63" s="116"/>
      <c r="HO63" s="116"/>
      <c r="HP63" s="116"/>
      <c r="HQ63" s="116"/>
      <c r="HR63" s="116"/>
      <c r="HS63" s="116"/>
      <c r="HT63" s="116"/>
      <c r="HU63" s="116"/>
      <c r="HV63" s="116"/>
      <c r="HW63" s="116"/>
      <c r="HX63" s="116"/>
      <c r="HY63" s="116"/>
      <c r="HZ63" s="116"/>
      <c r="IA63" s="116"/>
      <c r="IB63" s="116"/>
      <c r="IC63" s="116"/>
      <c r="ID63" s="116"/>
      <c r="IE63" s="116"/>
      <c r="IF63" s="116"/>
      <c r="IG63" s="116"/>
      <c r="IH63" s="116"/>
      <c r="II63" s="116"/>
      <c r="IJ63" s="116"/>
      <c r="IK63" s="116"/>
      <c r="IL63" s="116"/>
      <c r="IM63" s="116"/>
      <c r="IN63" s="116"/>
      <c r="IO63" s="116"/>
      <c r="IP63" s="116"/>
      <c r="IQ63" s="116"/>
      <c r="IR63" s="116"/>
    </row>
    <row r="64" spans="1:252" ht="31.2" x14ac:dyDescent="0.3">
      <c r="A64" s="127" t="s">
        <v>137</v>
      </c>
      <c r="B64" s="129">
        <f t="shared" si="0"/>
        <v>18059</v>
      </c>
      <c r="C64" s="129">
        <f t="shared" si="0"/>
        <v>18059</v>
      </c>
      <c r="D64" s="129">
        <f t="shared" si="0"/>
        <v>0</v>
      </c>
      <c r="E64" s="129">
        <v>0</v>
      </c>
      <c r="F64" s="129">
        <v>0</v>
      </c>
      <c r="G64" s="129">
        <f t="shared" si="1"/>
        <v>0</v>
      </c>
      <c r="H64" s="129">
        <v>0</v>
      </c>
      <c r="I64" s="129">
        <v>0</v>
      </c>
      <c r="J64" s="129">
        <f t="shared" si="16"/>
        <v>0</v>
      </c>
      <c r="K64" s="129">
        <v>18059</v>
      </c>
      <c r="L64" s="129">
        <v>18059</v>
      </c>
      <c r="M64" s="129">
        <f t="shared" si="17"/>
        <v>0</v>
      </c>
      <c r="N64" s="129">
        <v>0</v>
      </c>
      <c r="O64" s="129">
        <v>0</v>
      </c>
      <c r="P64" s="129">
        <f t="shared" si="18"/>
        <v>0</v>
      </c>
      <c r="Q64" s="129">
        <v>0</v>
      </c>
      <c r="R64" s="129">
        <v>0</v>
      </c>
      <c r="S64" s="129">
        <f t="shared" si="19"/>
        <v>0</v>
      </c>
      <c r="T64" s="129">
        <v>0</v>
      </c>
      <c r="U64" s="129">
        <v>0</v>
      </c>
      <c r="V64" s="129">
        <f t="shared" si="20"/>
        <v>0</v>
      </c>
      <c r="W64" s="129">
        <v>0</v>
      </c>
      <c r="X64" s="129">
        <v>0</v>
      </c>
      <c r="Y64" s="129">
        <f t="shared" si="21"/>
        <v>0</v>
      </c>
      <c r="Z64" s="129">
        <v>0</v>
      </c>
      <c r="AA64" s="129">
        <v>0</v>
      </c>
      <c r="AB64" s="129">
        <f t="shared" si="22"/>
        <v>0</v>
      </c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  <c r="GX64" s="116"/>
      <c r="GY64" s="116"/>
      <c r="GZ64" s="116"/>
      <c r="HA64" s="116"/>
      <c r="HB64" s="116"/>
      <c r="HC64" s="116"/>
      <c r="HD64" s="116"/>
      <c r="HE64" s="116"/>
      <c r="HF64" s="116"/>
      <c r="HG64" s="116"/>
      <c r="HH64" s="116"/>
      <c r="HI64" s="116"/>
      <c r="HJ64" s="116"/>
      <c r="HK64" s="116"/>
      <c r="HL64" s="116"/>
      <c r="HM64" s="116"/>
      <c r="HN64" s="116"/>
      <c r="HO64" s="116"/>
      <c r="HP64" s="116"/>
      <c r="HQ64" s="116"/>
      <c r="HR64" s="116"/>
      <c r="HS64" s="116"/>
      <c r="HT64" s="116"/>
      <c r="HU64" s="116"/>
      <c r="HV64" s="116"/>
      <c r="HW64" s="116"/>
      <c r="HX64" s="116"/>
      <c r="HY64" s="116"/>
      <c r="HZ64" s="116"/>
      <c r="IA64" s="116"/>
      <c r="IB64" s="116"/>
      <c r="IC64" s="116"/>
      <c r="ID64" s="116"/>
      <c r="IE64" s="116"/>
      <c r="IF64" s="116"/>
      <c r="IG64" s="116"/>
      <c r="IH64" s="116"/>
      <c r="II64" s="116"/>
      <c r="IJ64" s="116"/>
      <c r="IK64" s="116"/>
      <c r="IL64" s="116"/>
      <c r="IM64" s="116"/>
      <c r="IN64" s="116"/>
      <c r="IO64" s="116"/>
      <c r="IP64" s="116"/>
      <c r="IQ64" s="116"/>
      <c r="IR64" s="116"/>
    </row>
    <row r="65" spans="1:252" ht="31.2" x14ac:dyDescent="0.3">
      <c r="A65" s="127" t="s">
        <v>138</v>
      </c>
      <c r="B65" s="129">
        <f t="shared" si="0"/>
        <v>2711</v>
      </c>
      <c r="C65" s="129">
        <f t="shared" si="0"/>
        <v>2711</v>
      </c>
      <c r="D65" s="129">
        <f t="shared" si="0"/>
        <v>0</v>
      </c>
      <c r="E65" s="129">
        <v>0</v>
      </c>
      <c r="F65" s="129">
        <v>0</v>
      </c>
      <c r="G65" s="129">
        <f t="shared" si="1"/>
        <v>0</v>
      </c>
      <c r="H65" s="129">
        <v>0</v>
      </c>
      <c r="I65" s="129">
        <v>0</v>
      </c>
      <c r="J65" s="129">
        <f t="shared" si="16"/>
        <v>0</v>
      </c>
      <c r="K65" s="129">
        <v>2711</v>
      </c>
      <c r="L65" s="129">
        <v>2711</v>
      </c>
      <c r="M65" s="129">
        <f t="shared" si="17"/>
        <v>0</v>
      </c>
      <c r="N65" s="129">
        <v>0</v>
      </c>
      <c r="O65" s="129">
        <v>0</v>
      </c>
      <c r="P65" s="129">
        <f t="shared" si="18"/>
        <v>0</v>
      </c>
      <c r="Q65" s="129">
        <v>0</v>
      </c>
      <c r="R65" s="129">
        <v>0</v>
      </c>
      <c r="S65" s="129">
        <f t="shared" si="19"/>
        <v>0</v>
      </c>
      <c r="T65" s="129">
        <v>0</v>
      </c>
      <c r="U65" s="129">
        <v>0</v>
      </c>
      <c r="V65" s="129">
        <f t="shared" si="20"/>
        <v>0</v>
      </c>
      <c r="W65" s="129">
        <v>0</v>
      </c>
      <c r="X65" s="129">
        <v>0</v>
      </c>
      <c r="Y65" s="129">
        <f t="shared" si="21"/>
        <v>0</v>
      </c>
      <c r="Z65" s="129">
        <v>0</v>
      </c>
      <c r="AA65" s="129">
        <v>0</v>
      </c>
      <c r="AB65" s="129">
        <f t="shared" si="22"/>
        <v>0</v>
      </c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  <c r="GX65" s="116"/>
      <c r="GY65" s="116"/>
      <c r="GZ65" s="116"/>
      <c r="HA65" s="116"/>
      <c r="HB65" s="116"/>
      <c r="HC65" s="116"/>
      <c r="HD65" s="116"/>
      <c r="HE65" s="116"/>
      <c r="HF65" s="116"/>
      <c r="HG65" s="116"/>
      <c r="HH65" s="116"/>
      <c r="HI65" s="116"/>
      <c r="HJ65" s="116"/>
      <c r="HK65" s="116"/>
      <c r="HL65" s="116"/>
      <c r="HM65" s="116"/>
      <c r="HN65" s="116"/>
      <c r="HO65" s="116"/>
      <c r="HP65" s="116"/>
      <c r="HQ65" s="116"/>
      <c r="HR65" s="116"/>
      <c r="HS65" s="116"/>
      <c r="HT65" s="116"/>
      <c r="HU65" s="116"/>
      <c r="HV65" s="116"/>
      <c r="HW65" s="116"/>
      <c r="HX65" s="116"/>
      <c r="HY65" s="116"/>
      <c r="HZ65" s="116"/>
      <c r="IA65" s="116"/>
      <c r="IB65" s="116"/>
      <c r="IC65" s="116"/>
      <c r="ID65" s="116"/>
      <c r="IE65" s="116"/>
      <c r="IF65" s="116"/>
      <c r="IG65" s="116"/>
      <c r="IH65" s="116"/>
      <c r="II65" s="116"/>
      <c r="IJ65" s="116"/>
      <c r="IK65" s="116"/>
      <c r="IL65" s="116"/>
      <c r="IM65" s="116"/>
      <c r="IN65" s="116"/>
      <c r="IO65" s="116"/>
      <c r="IP65" s="116"/>
      <c r="IQ65" s="116"/>
      <c r="IR65" s="116"/>
    </row>
    <row r="66" spans="1:252" ht="31.2" x14ac:dyDescent="0.3">
      <c r="A66" s="127" t="s">
        <v>139</v>
      </c>
      <c r="B66" s="129">
        <f t="shared" si="0"/>
        <v>1950</v>
      </c>
      <c r="C66" s="129">
        <f t="shared" si="0"/>
        <v>1950</v>
      </c>
      <c r="D66" s="129">
        <f t="shared" si="0"/>
        <v>0</v>
      </c>
      <c r="E66" s="129">
        <v>0</v>
      </c>
      <c r="F66" s="129">
        <v>0</v>
      </c>
      <c r="G66" s="129">
        <f t="shared" si="1"/>
        <v>0</v>
      </c>
      <c r="H66" s="129">
        <v>0</v>
      </c>
      <c r="I66" s="129">
        <v>0</v>
      </c>
      <c r="J66" s="129">
        <f t="shared" si="16"/>
        <v>0</v>
      </c>
      <c r="K66" s="129">
        <v>1950</v>
      </c>
      <c r="L66" s="129">
        <v>1950</v>
      </c>
      <c r="M66" s="129">
        <f t="shared" si="17"/>
        <v>0</v>
      </c>
      <c r="N66" s="129">
        <v>0</v>
      </c>
      <c r="O66" s="129">
        <v>0</v>
      </c>
      <c r="P66" s="129">
        <f t="shared" si="18"/>
        <v>0</v>
      </c>
      <c r="Q66" s="129">
        <v>0</v>
      </c>
      <c r="R66" s="129">
        <v>0</v>
      </c>
      <c r="S66" s="129">
        <f t="shared" si="19"/>
        <v>0</v>
      </c>
      <c r="T66" s="129">
        <v>0</v>
      </c>
      <c r="U66" s="129">
        <v>0</v>
      </c>
      <c r="V66" s="129">
        <f t="shared" si="20"/>
        <v>0</v>
      </c>
      <c r="W66" s="129">
        <v>0</v>
      </c>
      <c r="X66" s="129">
        <v>0</v>
      </c>
      <c r="Y66" s="129">
        <f t="shared" si="21"/>
        <v>0</v>
      </c>
      <c r="Z66" s="129">
        <v>0</v>
      </c>
      <c r="AA66" s="129">
        <v>0</v>
      </c>
      <c r="AB66" s="129">
        <f t="shared" si="22"/>
        <v>0</v>
      </c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  <c r="HQ66" s="116"/>
      <c r="HR66" s="116"/>
      <c r="HS66" s="116"/>
      <c r="HT66" s="116"/>
      <c r="HU66" s="116"/>
      <c r="HV66" s="116"/>
      <c r="HW66" s="116"/>
      <c r="HX66" s="116"/>
      <c r="HY66" s="116"/>
      <c r="HZ66" s="116"/>
      <c r="IA66" s="116"/>
      <c r="IB66" s="116"/>
      <c r="IC66" s="116"/>
      <c r="ID66" s="116"/>
      <c r="IE66" s="116"/>
      <c r="IF66" s="116"/>
      <c r="IG66" s="116"/>
      <c r="IH66" s="116"/>
      <c r="II66" s="116"/>
      <c r="IJ66" s="116"/>
      <c r="IK66" s="116"/>
      <c r="IL66" s="116"/>
      <c r="IM66" s="116"/>
      <c r="IN66" s="116"/>
      <c r="IO66" s="116"/>
      <c r="IP66" s="116"/>
      <c r="IQ66" s="116"/>
      <c r="IR66" s="116"/>
    </row>
    <row r="67" spans="1:252" ht="31.2" x14ac:dyDescent="0.3">
      <c r="A67" s="127" t="s">
        <v>140</v>
      </c>
      <c r="B67" s="129">
        <f t="shared" si="0"/>
        <v>2350</v>
      </c>
      <c r="C67" s="129">
        <f t="shared" si="0"/>
        <v>2350</v>
      </c>
      <c r="D67" s="129">
        <f t="shared" si="0"/>
        <v>0</v>
      </c>
      <c r="E67" s="129">
        <v>0</v>
      </c>
      <c r="F67" s="129">
        <v>0</v>
      </c>
      <c r="G67" s="129">
        <f t="shared" si="1"/>
        <v>0</v>
      </c>
      <c r="H67" s="129">
        <v>0</v>
      </c>
      <c r="I67" s="129">
        <v>0</v>
      </c>
      <c r="J67" s="129">
        <f t="shared" si="16"/>
        <v>0</v>
      </c>
      <c r="K67" s="129">
        <v>2350</v>
      </c>
      <c r="L67" s="129">
        <v>2350</v>
      </c>
      <c r="M67" s="129">
        <f t="shared" si="17"/>
        <v>0</v>
      </c>
      <c r="N67" s="129">
        <v>0</v>
      </c>
      <c r="O67" s="129">
        <v>0</v>
      </c>
      <c r="P67" s="129">
        <f t="shared" si="18"/>
        <v>0</v>
      </c>
      <c r="Q67" s="129">
        <v>0</v>
      </c>
      <c r="R67" s="129">
        <v>0</v>
      </c>
      <c r="S67" s="129">
        <f t="shared" si="19"/>
        <v>0</v>
      </c>
      <c r="T67" s="129">
        <v>0</v>
      </c>
      <c r="U67" s="129">
        <v>0</v>
      </c>
      <c r="V67" s="129">
        <f t="shared" si="20"/>
        <v>0</v>
      </c>
      <c r="W67" s="129">
        <v>0</v>
      </c>
      <c r="X67" s="129">
        <v>0</v>
      </c>
      <c r="Y67" s="129">
        <f t="shared" si="21"/>
        <v>0</v>
      </c>
      <c r="Z67" s="129">
        <v>0</v>
      </c>
      <c r="AA67" s="129">
        <v>0</v>
      </c>
      <c r="AB67" s="129">
        <f t="shared" si="22"/>
        <v>0</v>
      </c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  <c r="HQ67" s="116"/>
      <c r="HR67" s="116"/>
      <c r="HS67" s="116"/>
      <c r="HT67" s="116"/>
      <c r="HU67" s="116"/>
      <c r="HV67" s="116"/>
      <c r="HW67" s="116"/>
      <c r="HX67" s="116"/>
      <c r="HY67" s="116"/>
      <c r="HZ67" s="116"/>
      <c r="IA67" s="116"/>
      <c r="IB67" s="116"/>
      <c r="IC67" s="116"/>
      <c r="ID67" s="116"/>
      <c r="IE67" s="116"/>
      <c r="IF67" s="116"/>
      <c r="IG67" s="116"/>
      <c r="IH67" s="116"/>
      <c r="II67" s="116"/>
      <c r="IJ67" s="116"/>
      <c r="IK67" s="116"/>
      <c r="IL67" s="116"/>
      <c r="IM67" s="116"/>
      <c r="IN67" s="116"/>
      <c r="IO67" s="116"/>
      <c r="IP67" s="116"/>
      <c r="IQ67" s="116"/>
      <c r="IR67" s="116"/>
    </row>
    <row r="68" spans="1:252" ht="48.75" customHeight="1" x14ac:dyDescent="0.3">
      <c r="A68" s="127" t="s">
        <v>141</v>
      </c>
      <c r="B68" s="129">
        <f t="shared" si="0"/>
        <v>24803</v>
      </c>
      <c r="C68" s="129">
        <f t="shared" si="0"/>
        <v>24803</v>
      </c>
      <c r="D68" s="129">
        <f t="shared" si="0"/>
        <v>0</v>
      </c>
      <c r="E68" s="129">
        <v>0</v>
      </c>
      <c r="F68" s="129">
        <v>0</v>
      </c>
      <c r="G68" s="129">
        <f t="shared" si="1"/>
        <v>0</v>
      </c>
      <c r="H68" s="129">
        <v>0</v>
      </c>
      <c r="I68" s="129">
        <v>0</v>
      </c>
      <c r="J68" s="129">
        <f t="shared" si="16"/>
        <v>0</v>
      </c>
      <c r="K68" s="129">
        <v>24803</v>
      </c>
      <c r="L68" s="129">
        <v>24803</v>
      </c>
      <c r="M68" s="129">
        <f t="shared" si="17"/>
        <v>0</v>
      </c>
      <c r="N68" s="129">
        <v>0</v>
      </c>
      <c r="O68" s="129">
        <v>0</v>
      </c>
      <c r="P68" s="129">
        <f t="shared" si="18"/>
        <v>0</v>
      </c>
      <c r="Q68" s="129">
        <v>0</v>
      </c>
      <c r="R68" s="129">
        <v>0</v>
      </c>
      <c r="S68" s="129">
        <f t="shared" si="19"/>
        <v>0</v>
      </c>
      <c r="T68" s="129">
        <v>0</v>
      </c>
      <c r="U68" s="129">
        <v>0</v>
      </c>
      <c r="V68" s="129">
        <f t="shared" si="20"/>
        <v>0</v>
      </c>
      <c r="W68" s="129">
        <v>0</v>
      </c>
      <c r="X68" s="129">
        <v>0</v>
      </c>
      <c r="Y68" s="129">
        <f t="shared" si="21"/>
        <v>0</v>
      </c>
      <c r="Z68" s="129">
        <v>0</v>
      </c>
      <c r="AA68" s="129">
        <v>0</v>
      </c>
      <c r="AB68" s="129">
        <f t="shared" si="22"/>
        <v>0</v>
      </c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16"/>
      <c r="IN68" s="116"/>
      <c r="IO68" s="116"/>
      <c r="IP68" s="116"/>
      <c r="IQ68" s="116"/>
      <c r="IR68" s="116"/>
    </row>
    <row r="69" spans="1:252" ht="31.2" x14ac:dyDescent="0.3">
      <c r="A69" s="127" t="s">
        <v>142</v>
      </c>
      <c r="B69" s="129">
        <f t="shared" si="0"/>
        <v>9034</v>
      </c>
      <c r="C69" s="129">
        <f t="shared" si="0"/>
        <v>9034</v>
      </c>
      <c r="D69" s="129">
        <f t="shared" si="0"/>
        <v>0</v>
      </c>
      <c r="E69" s="129">
        <v>0</v>
      </c>
      <c r="F69" s="129">
        <v>0</v>
      </c>
      <c r="G69" s="129">
        <f t="shared" si="1"/>
        <v>0</v>
      </c>
      <c r="H69" s="129">
        <v>0</v>
      </c>
      <c r="I69" s="129">
        <v>0</v>
      </c>
      <c r="J69" s="129">
        <f t="shared" si="16"/>
        <v>0</v>
      </c>
      <c r="K69" s="129">
        <v>9034</v>
      </c>
      <c r="L69" s="129">
        <v>9034</v>
      </c>
      <c r="M69" s="129">
        <f t="shared" si="17"/>
        <v>0</v>
      </c>
      <c r="N69" s="129">
        <v>0</v>
      </c>
      <c r="O69" s="129">
        <v>0</v>
      </c>
      <c r="P69" s="129">
        <f t="shared" si="18"/>
        <v>0</v>
      </c>
      <c r="Q69" s="129">
        <v>0</v>
      </c>
      <c r="R69" s="129">
        <v>0</v>
      </c>
      <c r="S69" s="129">
        <f t="shared" si="19"/>
        <v>0</v>
      </c>
      <c r="T69" s="129">
        <v>0</v>
      </c>
      <c r="U69" s="129">
        <v>0</v>
      </c>
      <c r="V69" s="129">
        <f t="shared" si="20"/>
        <v>0</v>
      </c>
      <c r="W69" s="129">
        <v>0</v>
      </c>
      <c r="X69" s="129">
        <v>0</v>
      </c>
      <c r="Y69" s="129">
        <f t="shared" si="21"/>
        <v>0</v>
      </c>
      <c r="Z69" s="129">
        <v>0</v>
      </c>
      <c r="AA69" s="129">
        <v>0</v>
      </c>
      <c r="AB69" s="129">
        <f t="shared" si="22"/>
        <v>0</v>
      </c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</row>
    <row r="70" spans="1:252" ht="31.2" x14ac:dyDescent="0.3">
      <c r="A70" s="127" t="s">
        <v>143</v>
      </c>
      <c r="B70" s="129">
        <f t="shared" ref="B70:D129" si="23">E70+H70+K70+N70+Q70+T70+W70+Z70</f>
        <v>4500</v>
      </c>
      <c r="C70" s="129">
        <f t="shared" si="23"/>
        <v>4500</v>
      </c>
      <c r="D70" s="129">
        <f t="shared" si="23"/>
        <v>0</v>
      </c>
      <c r="E70" s="129">
        <v>0</v>
      </c>
      <c r="F70" s="129">
        <v>0</v>
      </c>
      <c r="G70" s="129">
        <f t="shared" ref="G70:G129" si="24">F70-E70</f>
        <v>0</v>
      </c>
      <c r="H70" s="129">
        <v>0</v>
      </c>
      <c r="I70" s="129">
        <v>0</v>
      </c>
      <c r="J70" s="129">
        <f t="shared" ref="J70:J129" si="25">I70-H70</f>
        <v>0</v>
      </c>
      <c r="K70" s="129">
        <v>4500</v>
      </c>
      <c r="L70" s="129">
        <v>4500</v>
      </c>
      <c r="M70" s="129">
        <f t="shared" ref="M70:M129" si="26">L70-K70</f>
        <v>0</v>
      </c>
      <c r="N70" s="129">
        <v>0</v>
      </c>
      <c r="O70" s="129">
        <v>0</v>
      </c>
      <c r="P70" s="129">
        <f t="shared" ref="P70:P129" si="27">O70-N70</f>
        <v>0</v>
      </c>
      <c r="Q70" s="129">
        <v>0</v>
      </c>
      <c r="R70" s="129">
        <v>0</v>
      </c>
      <c r="S70" s="129">
        <f t="shared" ref="S70:S129" si="28">R70-Q70</f>
        <v>0</v>
      </c>
      <c r="T70" s="129">
        <v>0</v>
      </c>
      <c r="U70" s="129">
        <v>0</v>
      </c>
      <c r="V70" s="129">
        <f t="shared" ref="V70:V129" si="29">U70-T70</f>
        <v>0</v>
      </c>
      <c r="W70" s="129">
        <v>0</v>
      </c>
      <c r="X70" s="129">
        <v>0</v>
      </c>
      <c r="Y70" s="129">
        <f t="shared" ref="Y70:Y129" si="30">X70-W70</f>
        <v>0</v>
      </c>
      <c r="Z70" s="129">
        <v>0</v>
      </c>
      <c r="AA70" s="129">
        <v>0</v>
      </c>
      <c r="AB70" s="129">
        <f t="shared" ref="AB70:AB129" si="31">AA70-Z70</f>
        <v>0</v>
      </c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</row>
    <row r="71" spans="1:252" ht="31.2" x14ac:dyDescent="0.3">
      <c r="A71" s="127" t="s">
        <v>144</v>
      </c>
      <c r="B71" s="129">
        <f t="shared" si="23"/>
        <v>12984</v>
      </c>
      <c r="C71" s="129">
        <f t="shared" si="23"/>
        <v>12984</v>
      </c>
      <c r="D71" s="129">
        <f t="shared" si="23"/>
        <v>0</v>
      </c>
      <c r="E71" s="129">
        <v>0</v>
      </c>
      <c r="F71" s="129">
        <v>0</v>
      </c>
      <c r="G71" s="129">
        <f t="shared" si="24"/>
        <v>0</v>
      </c>
      <c r="H71" s="129">
        <v>0</v>
      </c>
      <c r="I71" s="129">
        <v>0</v>
      </c>
      <c r="J71" s="129">
        <f t="shared" si="25"/>
        <v>0</v>
      </c>
      <c r="K71" s="129">
        <v>12984</v>
      </c>
      <c r="L71" s="129">
        <v>12984</v>
      </c>
      <c r="M71" s="129">
        <f t="shared" si="26"/>
        <v>0</v>
      </c>
      <c r="N71" s="129">
        <v>0</v>
      </c>
      <c r="O71" s="129">
        <v>0</v>
      </c>
      <c r="P71" s="129">
        <f t="shared" si="27"/>
        <v>0</v>
      </c>
      <c r="Q71" s="129">
        <v>0</v>
      </c>
      <c r="R71" s="129">
        <v>0</v>
      </c>
      <c r="S71" s="129">
        <f t="shared" si="28"/>
        <v>0</v>
      </c>
      <c r="T71" s="129">
        <v>0</v>
      </c>
      <c r="U71" s="129">
        <v>0</v>
      </c>
      <c r="V71" s="129">
        <f t="shared" si="29"/>
        <v>0</v>
      </c>
      <c r="W71" s="129">
        <v>0</v>
      </c>
      <c r="X71" s="129">
        <v>0</v>
      </c>
      <c r="Y71" s="129">
        <f t="shared" si="30"/>
        <v>0</v>
      </c>
      <c r="Z71" s="129">
        <v>0</v>
      </c>
      <c r="AA71" s="129">
        <v>0</v>
      </c>
      <c r="AB71" s="129">
        <f t="shared" si="31"/>
        <v>0</v>
      </c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16"/>
      <c r="IN71" s="116"/>
      <c r="IO71" s="116"/>
      <c r="IP71" s="116"/>
      <c r="IQ71" s="116"/>
      <c r="IR71" s="116"/>
    </row>
    <row r="72" spans="1:252" ht="93.6" x14ac:dyDescent="0.3">
      <c r="A72" s="127" t="s">
        <v>145</v>
      </c>
      <c r="B72" s="121">
        <f t="shared" si="23"/>
        <v>672516</v>
      </c>
      <c r="C72" s="121">
        <f t="shared" si="23"/>
        <v>634687</v>
      </c>
      <c r="D72" s="121">
        <f t="shared" si="23"/>
        <v>-37829</v>
      </c>
      <c r="E72" s="121">
        <v>0</v>
      </c>
      <c r="F72" s="121">
        <v>0</v>
      </c>
      <c r="G72" s="121">
        <f t="shared" si="24"/>
        <v>0</v>
      </c>
      <c r="H72" s="121">
        <v>0</v>
      </c>
      <c r="I72" s="121">
        <v>0</v>
      </c>
      <c r="J72" s="121">
        <f t="shared" si="25"/>
        <v>0</v>
      </c>
      <c r="K72" s="121"/>
      <c r="L72" s="121"/>
      <c r="M72" s="121">
        <f t="shared" si="26"/>
        <v>0</v>
      </c>
      <c r="N72" s="121">
        <v>490336</v>
      </c>
      <c r="O72" s="121">
        <f>490336-37829</f>
        <v>452507</v>
      </c>
      <c r="P72" s="121">
        <f t="shared" si="27"/>
        <v>-37829</v>
      </c>
      <c r="Q72" s="121">
        <v>22180</v>
      </c>
      <c r="R72" s="121">
        <v>22180</v>
      </c>
      <c r="S72" s="121">
        <f t="shared" si="28"/>
        <v>0</v>
      </c>
      <c r="T72" s="121">
        <v>0</v>
      </c>
      <c r="U72" s="121">
        <v>0</v>
      </c>
      <c r="V72" s="121">
        <f t="shared" si="29"/>
        <v>0</v>
      </c>
      <c r="W72" s="121">
        <v>0</v>
      </c>
      <c r="X72" s="121">
        <v>0</v>
      </c>
      <c r="Y72" s="121">
        <f t="shared" si="30"/>
        <v>0</v>
      </c>
      <c r="Z72" s="121">
        <v>160000</v>
      </c>
      <c r="AA72" s="121">
        <v>160000</v>
      </c>
      <c r="AB72" s="121">
        <f t="shared" si="31"/>
        <v>0</v>
      </c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</row>
    <row r="73" spans="1:252" ht="31.2" x14ac:dyDescent="0.3">
      <c r="A73" s="117" t="s">
        <v>146</v>
      </c>
      <c r="B73" s="118">
        <f t="shared" si="23"/>
        <v>13835994</v>
      </c>
      <c r="C73" s="118">
        <f t="shared" si="23"/>
        <v>13989741</v>
      </c>
      <c r="D73" s="118">
        <f t="shared" si="23"/>
        <v>153747</v>
      </c>
      <c r="E73" s="118">
        <f>SUM(E74)</f>
        <v>1456246</v>
      </c>
      <c r="F73" s="118">
        <f>SUM(F74)</f>
        <v>1456246</v>
      </c>
      <c r="G73" s="118">
        <f t="shared" si="24"/>
        <v>0</v>
      </c>
      <c r="H73" s="118">
        <f>SUM(H74)</f>
        <v>582500</v>
      </c>
      <c r="I73" s="118">
        <f>SUM(I74)</f>
        <v>582500</v>
      </c>
      <c r="J73" s="118">
        <f t="shared" si="25"/>
        <v>0</v>
      </c>
      <c r="K73" s="118">
        <f>SUM(K74)</f>
        <v>1223333</v>
      </c>
      <c r="L73" s="118">
        <f>SUM(L74)</f>
        <v>1377080</v>
      </c>
      <c r="M73" s="118">
        <f t="shared" si="26"/>
        <v>153747</v>
      </c>
      <c r="N73" s="118">
        <f>SUM(N74)</f>
        <v>8445869</v>
      </c>
      <c r="O73" s="118">
        <f>SUM(O74)</f>
        <v>8445869</v>
      </c>
      <c r="P73" s="118">
        <f t="shared" si="27"/>
        <v>0</v>
      </c>
      <c r="Q73" s="118">
        <f>SUM(Q74)</f>
        <v>0</v>
      </c>
      <c r="R73" s="118">
        <f>SUM(R74)</f>
        <v>0</v>
      </c>
      <c r="S73" s="118">
        <f t="shared" si="28"/>
        <v>0</v>
      </c>
      <c r="T73" s="118">
        <f>SUM(T74)</f>
        <v>1528046</v>
      </c>
      <c r="U73" s="118">
        <f>SUM(U74)</f>
        <v>1528046</v>
      </c>
      <c r="V73" s="118">
        <f t="shared" si="29"/>
        <v>0</v>
      </c>
      <c r="W73" s="118">
        <f>SUM(W74)</f>
        <v>0</v>
      </c>
      <c r="X73" s="118">
        <f>SUM(X74)</f>
        <v>0</v>
      </c>
      <c r="Y73" s="118">
        <f t="shared" si="30"/>
        <v>0</v>
      </c>
      <c r="Z73" s="118">
        <f>SUM(Z74)</f>
        <v>600000</v>
      </c>
      <c r="AA73" s="118">
        <f>SUM(AA74)</f>
        <v>600000</v>
      </c>
      <c r="AB73" s="118">
        <f t="shared" si="31"/>
        <v>0</v>
      </c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  <c r="FE73" s="116"/>
      <c r="FF73" s="116"/>
      <c r="FG73" s="116"/>
      <c r="FH73" s="116"/>
      <c r="FI73" s="116"/>
      <c r="FJ73" s="116"/>
      <c r="FK73" s="116"/>
      <c r="FL73" s="116"/>
      <c r="FM73" s="116"/>
      <c r="FN73" s="116"/>
      <c r="FO73" s="116"/>
      <c r="FP73" s="116"/>
      <c r="FQ73" s="116"/>
      <c r="FR73" s="116"/>
      <c r="FS73" s="116"/>
      <c r="FT73" s="116"/>
      <c r="FU73" s="116"/>
      <c r="FV73" s="116"/>
      <c r="FW73" s="116"/>
      <c r="FX73" s="116"/>
      <c r="FY73" s="116"/>
      <c r="FZ73" s="116"/>
      <c r="GA73" s="116"/>
      <c r="GB73" s="116"/>
      <c r="GC73" s="116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</row>
    <row r="74" spans="1:252" x14ac:dyDescent="0.3">
      <c r="A74" s="117" t="s">
        <v>87</v>
      </c>
      <c r="B74" s="118">
        <f t="shared" si="23"/>
        <v>13835994</v>
      </c>
      <c r="C74" s="118">
        <f t="shared" si="23"/>
        <v>13989741</v>
      </c>
      <c r="D74" s="118">
        <f t="shared" si="23"/>
        <v>153747</v>
      </c>
      <c r="E74" s="118">
        <f>SUM(E75:E89)</f>
        <v>1456246</v>
      </c>
      <c r="F74" s="118">
        <f>SUM(F75:F89)</f>
        <v>1456246</v>
      </c>
      <c r="G74" s="118">
        <f t="shared" si="24"/>
        <v>0</v>
      </c>
      <c r="H74" s="118">
        <f>SUM(H75:H89)</f>
        <v>582500</v>
      </c>
      <c r="I74" s="118">
        <f>SUM(I75:I89)</f>
        <v>582500</v>
      </c>
      <c r="J74" s="118">
        <f t="shared" si="25"/>
        <v>0</v>
      </c>
      <c r="K74" s="118">
        <f>SUM(K75:K89)</f>
        <v>1223333</v>
      </c>
      <c r="L74" s="118">
        <f>SUM(L75:L89)</f>
        <v>1377080</v>
      </c>
      <c r="M74" s="118">
        <f t="shared" si="26"/>
        <v>153747</v>
      </c>
      <c r="N74" s="118">
        <f>SUM(N75:N89)</f>
        <v>8445869</v>
      </c>
      <c r="O74" s="118">
        <f>SUM(O75:O89)</f>
        <v>8445869</v>
      </c>
      <c r="P74" s="118">
        <f t="shared" si="27"/>
        <v>0</v>
      </c>
      <c r="Q74" s="118">
        <f>SUM(Q75:Q89)</f>
        <v>0</v>
      </c>
      <c r="R74" s="118">
        <f>SUM(R75:R89)</f>
        <v>0</v>
      </c>
      <c r="S74" s="118">
        <f t="shared" si="28"/>
        <v>0</v>
      </c>
      <c r="T74" s="118">
        <f>SUM(T75:T89)</f>
        <v>1528046</v>
      </c>
      <c r="U74" s="118">
        <f>SUM(U75:U89)</f>
        <v>1528046</v>
      </c>
      <c r="V74" s="118">
        <f t="shared" si="29"/>
        <v>0</v>
      </c>
      <c r="W74" s="118">
        <f>SUM(W75:W89)</f>
        <v>0</v>
      </c>
      <c r="X74" s="118">
        <f>SUM(X75:X89)</f>
        <v>0</v>
      </c>
      <c r="Y74" s="118">
        <f t="shared" si="30"/>
        <v>0</v>
      </c>
      <c r="Z74" s="118">
        <f>SUM(Z75:Z89)</f>
        <v>600000</v>
      </c>
      <c r="AA74" s="118">
        <f>SUM(AA75:AA89)</f>
        <v>600000</v>
      </c>
      <c r="AB74" s="118">
        <f t="shared" si="31"/>
        <v>0</v>
      </c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116"/>
      <c r="DU74" s="116"/>
      <c r="DV74" s="116"/>
      <c r="DW74" s="116"/>
      <c r="DX74" s="116"/>
      <c r="DY74" s="116"/>
      <c r="DZ74" s="116"/>
      <c r="EA74" s="116"/>
      <c r="EB74" s="116"/>
      <c r="EC74" s="116"/>
      <c r="ED74" s="116"/>
      <c r="EE74" s="116"/>
      <c r="EF74" s="116"/>
      <c r="EG74" s="116"/>
      <c r="EH74" s="116"/>
      <c r="EI74" s="116"/>
      <c r="EJ74" s="116"/>
      <c r="EK74" s="116"/>
      <c r="EL74" s="116"/>
      <c r="EM74" s="116"/>
      <c r="EN74" s="116"/>
      <c r="EO74" s="116"/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  <c r="FE74" s="116"/>
      <c r="FF74" s="116"/>
      <c r="FG74" s="116"/>
      <c r="FH74" s="116"/>
      <c r="FI74" s="116"/>
      <c r="FJ74" s="116"/>
      <c r="FK74" s="116"/>
      <c r="FL74" s="116"/>
      <c r="FM74" s="116"/>
      <c r="FN74" s="116"/>
      <c r="FO74" s="116"/>
      <c r="FP74" s="116"/>
      <c r="FQ74" s="116"/>
      <c r="FR74" s="116"/>
      <c r="FS74" s="116"/>
      <c r="FT74" s="116"/>
      <c r="FU74" s="116"/>
      <c r="FV74" s="116"/>
      <c r="FW74" s="116"/>
      <c r="FX74" s="116"/>
      <c r="FY74" s="116"/>
      <c r="FZ74" s="116"/>
      <c r="GA74" s="116"/>
      <c r="GB74" s="116"/>
      <c r="GC74" s="116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</row>
    <row r="75" spans="1:252" ht="46.8" x14ac:dyDescent="0.3">
      <c r="A75" s="125" t="s">
        <v>147</v>
      </c>
      <c r="B75" s="124">
        <f t="shared" si="23"/>
        <v>46230</v>
      </c>
      <c r="C75" s="124">
        <f t="shared" si="23"/>
        <v>46230</v>
      </c>
      <c r="D75" s="124">
        <f t="shared" si="23"/>
        <v>0</v>
      </c>
      <c r="E75" s="124">
        <v>0</v>
      </c>
      <c r="F75" s="124">
        <v>0</v>
      </c>
      <c r="G75" s="124">
        <f t="shared" si="24"/>
        <v>0</v>
      </c>
      <c r="H75" s="124">
        <v>0</v>
      </c>
      <c r="I75" s="124">
        <v>0</v>
      </c>
      <c r="J75" s="124">
        <f t="shared" si="25"/>
        <v>0</v>
      </c>
      <c r="K75" s="124">
        <v>46230</v>
      </c>
      <c r="L75" s="124">
        <v>46230</v>
      </c>
      <c r="M75" s="124">
        <f t="shared" si="26"/>
        <v>0</v>
      </c>
      <c r="N75" s="124">
        <v>0</v>
      </c>
      <c r="O75" s="124">
        <v>0</v>
      </c>
      <c r="P75" s="124">
        <f t="shared" si="27"/>
        <v>0</v>
      </c>
      <c r="Q75" s="124">
        <v>0</v>
      </c>
      <c r="R75" s="124">
        <v>0</v>
      </c>
      <c r="S75" s="124">
        <f t="shared" si="28"/>
        <v>0</v>
      </c>
      <c r="T75" s="124">
        <v>0</v>
      </c>
      <c r="U75" s="124">
        <v>0</v>
      </c>
      <c r="V75" s="124">
        <f t="shared" si="29"/>
        <v>0</v>
      </c>
      <c r="W75" s="124">
        <v>0</v>
      </c>
      <c r="X75" s="124">
        <v>0</v>
      </c>
      <c r="Y75" s="124">
        <f t="shared" si="30"/>
        <v>0</v>
      </c>
      <c r="Z75" s="124">
        <v>0</v>
      </c>
      <c r="AA75" s="124">
        <v>0</v>
      </c>
      <c r="AB75" s="124">
        <f t="shared" si="31"/>
        <v>0</v>
      </c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</row>
    <row r="76" spans="1:252" ht="31.2" x14ac:dyDescent="0.3">
      <c r="A76" s="123" t="s">
        <v>148</v>
      </c>
      <c r="B76" s="124">
        <f t="shared" si="23"/>
        <v>13990</v>
      </c>
      <c r="C76" s="124">
        <f t="shared" si="23"/>
        <v>13990</v>
      </c>
      <c r="D76" s="124">
        <f t="shared" si="23"/>
        <v>0</v>
      </c>
      <c r="E76" s="124">
        <v>0</v>
      </c>
      <c r="F76" s="124">
        <v>0</v>
      </c>
      <c r="G76" s="124">
        <f t="shared" si="24"/>
        <v>0</v>
      </c>
      <c r="H76" s="124">
        <v>0</v>
      </c>
      <c r="I76" s="124">
        <v>0</v>
      </c>
      <c r="J76" s="124">
        <f t="shared" si="25"/>
        <v>0</v>
      </c>
      <c r="K76" s="124">
        <v>13990</v>
      </c>
      <c r="L76" s="124">
        <v>13990</v>
      </c>
      <c r="M76" s="124">
        <f t="shared" si="26"/>
        <v>0</v>
      </c>
      <c r="N76" s="124">
        <v>0</v>
      </c>
      <c r="O76" s="124">
        <v>0</v>
      </c>
      <c r="P76" s="124">
        <f t="shared" si="27"/>
        <v>0</v>
      </c>
      <c r="Q76" s="124">
        <v>0</v>
      </c>
      <c r="R76" s="124">
        <v>0</v>
      </c>
      <c r="S76" s="124">
        <f t="shared" si="28"/>
        <v>0</v>
      </c>
      <c r="T76" s="124"/>
      <c r="U76" s="124"/>
      <c r="V76" s="124">
        <f t="shared" si="29"/>
        <v>0</v>
      </c>
      <c r="W76" s="124">
        <v>0</v>
      </c>
      <c r="X76" s="124">
        <v>0</v>
      </c>
      <c r="Y76" s="124">
        <f t="shared" si="30"/>
        <v>0</v>
      </c>
      <c r="Z76" s="124">
        <v>0</v>
      </c>
      <c r="AA76" s="124">
        <v>0</v>
      </c>
      <c r="AB76" s="124">
        <f t="shared" si="31"/>
        <v>0</v>
      </c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</row>
    <row r="77" spans="1:252" ht="31.2" x14ac:dyDescent="0.3">
      <c r="A77" s="125" t="s">
        <v>149</v>
      </c>
      <c r="B77" s="124">
        <f t="shared" si="23"/>
        <v>0</v>
      </c>
      <c r="C77" s="124">
        <f t="shared" si="23"/>
        <v>4818</v>
      </c>
      <c r="D77" s="124">
        <f t="shared" si="23"/>
        <v>4818</v>
      </c>
      <c r="E77" s="124">
        <v>0</v>
      </c>
      <c r="F77" s="124">
        <v>0</v>
      </c>
      <c r="G77" s="124">
        <f t="shared" si="24"/>
        <v>0</v>
      </c>
      <c r="H77" s="124">
        <v>0</v>
      </c>
      <c r="I77" s="124">
        <v>0</v>
      </c>
      <c r="J77" s="124">
        <f t="shared" si="25"/>
        <v>0</v>
      </c>
      <c r="K77" s="124">
        <v>0</v>
      </c>
      <c r="L77" s="124">
        <v>4818</v>
      </c>
      <c r="M77" s="124">
        <f t="shared" si="26"/>
        <v>4818</v>
      </c>
      <c r="N77" s="124"/>
      <c r="O77" s="124"/>
      <c r="P77" s="124">
        <f t="shared" si="27"/>
        <v>0</v>
      </c>
      <c r="Q77" s="124">
        <v>0</v>
      </c>
      <c r="R77" s="124">
        <v>0</v>
      </c>
      <c r="S77" s="124">
        <f t="shared" si="28"/>
        <v>0</v>
      </c>
      <c r="T77" s="124">
        <v>0</v>
      </c>
      <c r="U77" s="124">
        <v>0</v>
      </c>
      <c r="V77" s="124">
        <f t="shared" si="29"/>
        <v>0</v>
      </c>
      <c r="W77" s="124">
        <v>0</v>
      </c>
      <c r="X77" s="124">
        <v>0</v>
      </c>
      <c r="Y77" s="124">
        <f t="shared" si="30"/>
        <v>0</v>
      </c>
      <c r="Z77" s="124">
        <v>0</v>
      </c>
      <c r="AA77" s="124">
        <v>0</v>
      </c>
      <c r="AB77" s="124">
        <f t="shared" si="31"/>
        <v>0</v>
      </c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</row>
    <row r="78" spans="1:252" x14ac:dyDescent="0.3">
      <c r="A78" s="123" t="s">
        <v>150</v>
      </c>
      <c r="B78" s="124">
        <f t="shared" si="23"/>
        <v>25032</v>
      </c>
      <c r="C78" s="124">
        <f t="shared" si="23"/>
        <v>25032</v>
      </c>
      <c r="D78" s="124">
        <f t="shared" si="23"/>
        <v>0</v>
      </c>
      <c r="E78" s="124">
        <v>0</v>
      </c>
      <c r="F78" s="124">
        <v>0</v>
      </c>
      <c r="G78" s="124">
        <f t="shared" si="24"/>
        <v>0</v>
      </c>
      <c r="H78" s="124">
        <v>0</v>
      </c>
      <c r="I78" s="124">
        <v>0</v>
      </c>
      <c r="J78" s="124">
        <f t="shared" si="25"/>
        <v>0</v>
      </c>
      <c r="K78" s="124">
        <v>25032</v>
      </c>
      <c r="L78" s="124">
        <v>25032</v>
      </c>
      <c r="M78" s="124">
        <f t="shared" si="26"/>
        <v>0</v>
      </c>
      <c r="N78" s="124">
        <v>0</v>
      </c>
      <c r="O78" s="124">
        <v>0</v>
      </c>
      <c r="P78" s="124">
        <f t="shared" si="27"/>
        <v>0</v>
      </c>
      <c r="Q78" s="124">
        <v>0</v>
      </c>
      <c r="R78" s="124">
        <v>0</v>
      </c>
      <c r="S78" s="124">
        <f t="shared" si="28"/>
        <v>0</v>
      </c>
      <c r="T78" s="124"/>
      <c r="U78" s="124"/>
      <c r="V78" s="124">
        <f t="shared" si="29"/>
        <v>0</v>
      </c>
      <c r="W78" s="124">
        <v>0</v>
      </c>
      <c r="X78" s="124">
        <v>0</v>
      </c>
      <c r="Y78" s="124">
        <f t="shared" si="30"/>
        <v>0</v>
      </c>
      <c r="Z78" s="124">
        <v>0</v>
      </c>
      <c r="AA78" s="124">
        <v>0</v>
      </c>
      <c r="AB78" s="124">
        <f t="shared" si="31"/>
        <v>0</v>
      </c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</row>
    <row r="79" spans="1:252" ht="31.2" x14ac:dyDescent="0.3">
      <c r="A79" s="123" t="s">
        <v>151</v>
      </c>
      <c r="B79" s="124">
        <f t="shared" si="23"/>
        <v>150000</v>
      </c>
      <c r="C79" s="124">
        <f t="shared" si="23"/>
        <v>150000</v>
      </c>
      <c r="D79" s="124">
        <f t="shared" si="23"/>
        <v>0</v>
      </c>
      <c r="E79" s="124">
        <v>0</v>
      </c>
      <c r="F79" s="124">
        <v>0</v>
      </c>
      <c r="G79" s="124">
        <f t="shared" si="24"/>
        <v>0</v>
      </c>
      <c r="H79" s="124">
        <v>0</v>
      </c>
      <c r="I79" s="124">
        <v>0</v>
      </c>
      <c r="J79" s="124">
        <f t="shared" si="25"/>
        <v>0</v>
      </c>
      <c r="K79" s="124">
        <v>50000</v>
      </c>
      <c r="L79" s="124">
        <v>50000</v>
      </c>
      <c r="M79" s="124">
        <f t="shared" si="26"/>
        <v>0</v>
      </c>
      <c r="N79" s="124">
        <v>0</v>
      </c>
      <c r="O79" s="124">
        <v>0</v>
      </c>
      <c r="P79" s="124">
        <f t="shared" si="27"/>
        <v>0</v>
      </c>
      <c r="Q79" s="124">
        <v>0</v>
      </c>
      <c r="R79" s="124">
        <v>0</v>
      </c>
      <c r="S79" s="124">
        <f t="shared" si="28"/>
        <v>0</v>
      </c>
      <c r="T79" s="124"/>
      <c r="U79" s="124"/>
      <c r="V79" s="124">
        <f t="shared" si="29"/>
        <v>0</v>
      </c>
      <c r="W79" s="124">
        <v>0</v>
      </c>
      <c r="X79" s="124">
        <v>0</v>
      </c>
      <c r="Y79" s="124">
        <f t="shared" si="30"/>
        <v>0</v>
      </c>
      <c r="Z79" s="124">
        <v>100000</v>
      </c>
      <c r="AA79" s="124">
        <v>100000</v>
      </c>
      <c r="AB79" s="124">
        <f t="shared" si="31"/>
        <v>0</v>
      </c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0"/>
      <c r="IG79" s="100"/>
      <c r="IH79" s="100"/>
      <c r="II79" s="100"/>
      <c r="IJ79" s="100"/>
      <c r="IK79" s="100"/>
      <c r="IL79" s="100"/>
      <c r="IM79" s="100"/>
      <c r="IN79" s="100"/>
      <c r="IO79" s="100"/>
      <c r="IP79" s="100"/>
      <c r="IQ79" s="100"/>
      <c r="IR79" s="100"/>
    </row>
    <row r="80" spans="1:252" x14ac:dyDescent="0.3">
      <c r="A80" s="125" t="s">
        <v>152</v>
      </c>
      <c r="B80" s="124">
        <f t="shared" si="23"/>
        <v>500000</v>
      </c>
      <c r="C80" s="124">
        <f t="shared" si="23"/>
        <v>500000</v>
      </c>
      <c r="D80" s="124">
        <f t="shared" si="23"/>
        <v>0</v>
      </c>
      <c r="E80" s="124">
        <v>0</v>
      </c>
      <c r="F80" s="124">
        <v>0</v>
      </c>
      <c r="G80" s="124">
        <f t="shared" si="24"/>
        <v>0</v>
      </c>
      <c r="H80" s="124">
        <v>0</v>
      </c>
      <c r="I80" s="124">
        <v>0</v>
      </c>
      <c r="J80" s="124">
        <f t="shared" si="25"/>
        <v>0</v>
      </c>
      <c r="K80" s="124"/>
      <c r="L80" s="124"/>
      <c r="M80" s="124">
        <f t="shared" si="26"/>
        <v>0</v>
      </c>
      <c r="N80" s="124">
        <v>0</v>
      </c>
      <c r="O80" s="124">
        <v>0</v>
      </c>
      <c r="P80" s="124">
        <f t="shared" si="27"/>
        <v>0</v>
      </c>
      <c r="Q80" s="124">
        <v>0</v>
      </c>
      <c r="R80" s="124">
        <v>0</v>
      </c>
      <c r="S80" s="124">
        <f t="shared" si="28"/>
        <v>0</v>
      </c>
      <c r="T80" s="124">
        <v>0</v>
      </c>
      <c r="U80" s="124">
        <v>0</v>
      </c>
      <c r="V80" s="124">
        <f t="shared" si="29"/>
        <v>0</v>
      </c>
      <c r="W80" s="124">
        <v>0</v>
      </c>
      <c r="X80" s="124">
        <v>0</v>
      </c>
      <c r="Y80" s="124">
        <f t="shared" si="30"/>
        <v>0</v>
      </c>
      <c r="Z80" s="124">
        <v>500000</v>
      </c>
      <c r="AA80" s="124">
        <v>500000</v>
      </c>
      <c r="AB80" s="124">
        <f t="shared" si="31"/>
        <v>0</v>
      </c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  <c r="IP80" s="100"/>
      <c r="IQ80" s="100"/>
      <c r="IR80" s="100"/>
    </row>
    <row r="81" spans="1:252" ht="46.8" x14ac:dyDescent="0.3">
      <c r="A81" s="125" t="s">
        <v>153</v>
      </c>
      <c r="B81" s="124">
        <f t="shared" si="23"/>
        <v>600880</v>
      </c>
      <c r="C81" s="124">
        <f t="shared" si="23"/>
        <v>600880</v>
      </c>
      <c r="D81" s="124">
        <f t="shared" si="23"/>
        <v>0</v>
      </c>
      <c r="E81" s="124">
        <v>0</v>
      </c>
      <c r="F81" s="124">
        <v>0</v>
      </c>
      <c r="G81" s="124">
        <f t="shared" si="24"/>
        <v>0</v>
      </c>
      <c r="H81" s="124">
        <v>0</v>
      </c>
      <c r="I81" s="124">
        <v>0</v>
      </c>
      <c r="J81" s="124">
        <f t="shared" si="25"/>
        <v>0</v>
      </c>
      <c r="K81" s="124">
        <v>573484</v>
      </c>
      <c r="L81" s="124">
        <v>573484</v>
      </c>
      <c r="M81" s="124">
        <f t="shared" si="26"/>
        <v>0</v>
      </c>
      <c r="N81" s="124">
        <v>0</v>
      </c>
      <c r="O81" s="124">
        <v>0</v>
      </c>
      <c r="P81" s="124">
        <f t="shared" si="27"/>
        <v>0</v>
      </c>
      <c r="Q81" s="124">
        <v>0</v>
      </c>
      <c r="R81" s="124">
        <v>0</v>
      </c>
      <c r="S81" s="124">
        <f t="shared" si="28"/>
        <v>0</v>
      </c>
      <c r="T81" s="124">
        <f>27396</f>
        <v>27396</v>
      </c>
      <c r="U81" s="124">
        <f>27396</f>
        <v>27396</v>
      </c>
      <c r="V81" s="124">
        <f t="shared" si="29"/>
        <v>0</v>
      </c>
      <c r="W81" s="124">
        <v>0</v>
      </c>
      <c r="X81" s="124">
        <v>0</v>
      </c>
      <c r="Y81" s="124">
        <f t="shared" si="30"/>
        <v>0</v>
      </c>
      <c r="Z81" s="124"/>
      <c r="AA81" s="124"/>
      <c r="AB81" s="124">
        <f t="shared" si="31"/>
        <v>0</v>
      </c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0"/>
      <c r="IG81" s="100"/>
      <c r="IH81" s="100"/>
      <c r="II81" s="100"/>
      <c r="IJ81" s="100"/>
      <c r="IK81" s="100"/>
      <c r="IL81" s="100"/>
      <c r="IM81" s="100"/>
      <c r="IN81" s="100"/>
      <c r="IO81" s="100"/>
      <c r="IP81" s="100"/>
      <c r="IQ81" s="100"/>
      <c r="IR81" s="100"/>
    </row>
    <row r="82" spans="1:252" ht="27.75" customHeight="1" x14ac:dyDescent="0.3">
      <c r="A82" s="125" t="s">
        <v>154</v>
      </c>
      <c r="B82" s="124">
        <f t="shared" si="23"/>
        <v>44404</v>
      </c>
      <c r="C82" s="124">
        <f t="shared" si="23"/>
        <v>44404</v>
      </c>
      <c r="D82" s="124">
        <f t="shared" si="23"/>
        <v>0</v>
      </c>
      <c r="E82" s="124">
        <v>0</v>
      </c>
      <c r="F82" s="124">
        <v>0</v>
      </c>
      <c r="G82" s="124">
        <f t="shared" si="24"/>
        <v>0</v>
      </c>
      <c r="H82" s="124">
        <v>0</v>
      </c>
      <c r="I82" s="124">
        <v>0</v>
      </c>
      <c r="J82" s="124">
        <f t="shared" si="25"/>
        <v>0</v>
      </c>
      <c r="K82" s="124">
        <v>0</v>
      </c>
      <c r="L82" s="124">
        <v>0</v>
      </c>
      <c r="M82" s="124">
        <f t="shared" si="26"/>
        <v>0</v>
      </c>
      <c r="N82" s="124">
        <v>0</v>
      </c>
      <c r="O82" s="124">
        <v>0</v>
      </c>
      <c r="P82" s="124">
        <f t="shared" si="27"/>
        <v>0</v>
      </c>
      <c r="Q82" s="124">
        <v>0</v>
      </c>
      <c r="R82" s="124">
        <v>0</v>
      </c>
      <c r="S82" s="124">
        <f t="shared" si="28"/>
        <v>0</v>
      </c>
      <c r="T82" s="124">
        <v>44404</v>
      </c>
      <c r="U82" s="124">
        <v>44404</v>
      </c>
      <c r="V82" s="124">
        <f t="shared" si="29"/>
        <v>0</v>
      </c>
      <c r="W82" s="124">
        <v>0</v>
      </c>
      <c r="X82" s="124">
        <v>0</v>
      </c>
      <c r="Y82" s="124">
        <f t="shared" si="30"/>
        <v>0</v>
      </c>
      <c r="Z82" s="124">
        <v>0</v>
      </c>
      <c r="AA82" s="124">
        <v>0</v>
      </c>
      <c r="AB82" s="124">
        <f t="shared" si="31"/>
        <v>0</v>
      </c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  <c r="IJ82" s="100"/>
      <c r="IK82" s="100"/>
      <c r="IL82" s="100"/>
      <c r="IM82" s="100"/>
      <c r="IN82" s="100"/>
      <c r="IO82" s="100"/>
      <c r="IP82" s="100"/>
      <c r="IQ82" s="100"/>
      <c r="IR82" s="100"/>
    </row>
    <row r="83" spans="1:252" ht="78" x14ac:dyDescent="0.3">
      <c r="A83" s="125" t="s">
        <v>155</v>
      </c>
      <c r="B83" s="124">
        <f t="shared" si="23"/>
        <v>76154</v>
      </c>
      <c r="C83" s="124">
        <f t="shared" si="23"/>
        <v>76154</v>
      </c>
      <c r="D83" s="124">
        <f t="shared" si="23"/>
        <v>0</v>
      </c>
      <c r="E83" s="124">
        <v>0</v>
      </c>
      <c r="F83" s="124">
        <v>0</v>
      </c>
      <c r="G83" s="124">
        <f t="shared" si="24"/>
        <v>0</v>
      </c>
      <c r="H83" s="124">
        <v>0</v>
      </c>
      <c r="I83" s="124">
        <v>0</v>
      </c>
      <c r="J83" s="124">
        <f t="shared" si="25"/>
        <v>0</v>
      </c>
      <c r="K83" s="124">
        <v>76154</v>
      </c>
      <c r="L83" s="124">
        <v>76154</v>
      </c>
      <c r="M83" s="124">
        <f t="shared" si="26"/>
        <v>0</v>
      </c>
      <c r="N83" s="124">
        <v>0</v>
      </c>
      <c r="O83" s="124">
        <v>0</v>
      </c>
      <c r="P83" s="124">
        <f t="shared" si="27"/>
        <v>0</v>
      </c>
      <c r="Q83" s="124">
        <v>0</v>
      </c>
      <c r="R83" s="124">
        <v>0</v>
      </c>
      <c r="S83" s="124">
        <f t="shared" si="28"/>
        <v>0</v>
      </c>
      <c r="T83" s="124"/>
      <c r="U83" s="124"/>
      <c r="V83" s="124">
        <f t="shared" si="29"/>
        <v>0</v>
      </c>
      <c r="W83" s="124">
        <v>0</v>
      </c>
      <c r="X83" s="124">
        <v>0</v>
      </c>
      <c r="Y83" s="124">
        <f t="shared" si="30"/>
        <v>0</v>
      </c>
      <c r="Z83" s="124">
        <v>0</v>
      </c>
      <c r="AA83" s="124">
        <v>0</v>
      </c>
      <c r="AB83" s="124">
        <f t="shared" si="31"/>
        <v>0</v>
      </c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  <c r="GD83" s="100"/>
      <c r="GE83" s="100"/>
      <c r="GF83" s="100"/>
      <c r="GG83" s="100"/>
      <c r="GH83" s="100"/>
      <c r="GI83" s="100"/>
      <c r="GJ83" s="100"/>
      <c r="GK83" s="100"/>
      <c r="GL83" s="100"/>
      <c r="GM83" s="100"/>
      <c r="GN83" s="100"/>
      <c r="GO83" s="100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100"/>
      <c r="HD83" s="100"/>
      <c r="HE83" s="100"/>
      <c r="HF83" s="100"/>
      <c r="HG83" s="100"/>
      <c r="HH83" s="100"/>
      <c r="HI83" s="100"/>
      <c r="HJ83" s="100"/>
      <c r="HK83" s="100"/>
      <c r="HL83" s="100"/>
      <c r="HM83" s="100"/>
      <c r="HN83" s="100"/>
      <c r="HO83" s="100"/>
      <c r="HP83" s="100"/>
      <c r="HQ83" s="100"/>
      <c r="HR83" s="100"/>
      <c r="HS83" s="100"/>
      <c r="HT83" s="100"/>
      <c r="HU83" s="100"/>
      <c r="HV83" s="100"/>
      <c r="HW83" s="100"/>
      <c r="HX83" s="100"/>
      <c r="HY83" s="100"/>
      <c r="HZ83" s="100"/>
      <c r="IA83" s="100"/>
      <c r="IB83" s="100"/>
      <c r="IC83" s="100"/>
      <c r="ID83" s="100"/>
      <c r="IE83" s="100"/>
      <c r="IF83" s="100"/>
      <c r="IG83" s="100"/>
      <c r="IH83" s="100"/>
      <c r="II83" s="100"/>
      <c r="IJ83" s="100"/>
      <c r="IK83" s="100"/>
      <c r="IL83" s="100"/>
      <c r="IM83" s="100"/>
      <c r="IN83" s="100"/>
      <c r="IO83" s="100"/>
      <c r="IP83" s="100"/>
      <c r="IQ83" s="100"/>
      <c r="IR83" s="100"/>
    </row>
    <row r="84" spans="1:252" ht="93.6" x14ac:dyDescent="0.3">
      <c r="A84" s="125" t="s">
        <v>156</v>
      </c>
      <c r="B84" s="124">
        <f t="shared" si="23"/>
        <v>243065</v>
      </c>
      <c r="C84" s="124">
        <f t="shared" si="23"/>
        <v>243065</v>
      </c>
      <c r="D84" s="124">
        <f t="shared" si="23"/>
        <v>0</v>
      </c>
      <c r="E84" s="124">
        <v>0</v>
      </c>
      <c r="F84" s="124">
        <v>0</v>
      </c>
      <c r="G84" s="124">
        <f t="shared" si="24"/>
        <v>0</v>
      </c>
      <c r="H84" s="124">
        <v>0</v>
      </c>
      <c r="I84" s="124">
        <v>0</v>
      </c>
      <c r="J84" s="124">
        <f t="shared" si="25"/>
        <v>0</v>
      </c>
      <c r="K84" s="124">
        <v>243065</v>
      </c>
      <c r="L84" s="124">
        <v>243065</v>
      </c>
      <c r="M84" s="124">
        <f t="shared" si="26"/>
        <v>0</v>
      </c>
      <c r="N84" s="124">
        <v>0</v>
      </c>
      <c r="O84" s="124">
        <v>0</v>
      </c>
      <c r="P84" s="124">
        <f t="shared" si="27"/>
        <v>0</v>
      </c>
      <c r="Q84" s="124">
        <v>0</v>
      </c>
      <c r="R84" s="124">
        <v>0</v>
      </c>
      <c r="S84" s="124">
        <f t="shared" si="28"/>
        <v>0</v>
      </c>
      <c r="T84" s="124"/>
      <c r="U84" s="124"/>
      <c r="V84" s="124">
        <f t="shared" si="29"/>
        <v>0</v>
      </c>
      <c r="W84" s="124">
        <v>0</v>
      </c>
      <c r="X84" s="124">
        <v>0</v>
      </c>
      <c r="Y84" s="124">
        <f t="shared" si="30"/>
        <v>0</v>
      </c>
      <c r="Z84" s="124">
        <v>0</v>
      </c>
      <c r="AA84" s="124">
        <v>0</v>
      </c>
      <c r="AB84" s="124">
        <f t="shared" si="31"/>
        <v>0</v>
      </c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0"/>
      <c r="IG84" s="100"/>
      <c r="IH84" s="100"/>
      <c r="II84" s="100"/>
      <c r="IJ84" s="100"/>
      <c r="IK84" s="100"/>
      <c r="IL84" s="100"/>
      <c r="IM84" s="100"/>
      <c r="IN84" s="100"/>
      <c r="IO84" s="100"/>
      <c r="IP84" s="100"/>
      <c r="IQ84" s="100"/>
      <c r="IR84" s="100"/>
    </row>
    <row r="85" spans="1:252" ht="62.4" x14ac:dyDescent="0.3">
      <c r="A85" s="125" t="s">
        <v>157</v>
      </c>
      <c r="B85" s="124">
        <f t="shared" si="23"/>
        <v>0</v>
      </c>
      <c r="C85" s="124">
        <f t="shared" si="23"/>
        <v>120120</v>
      </c>
      <c r="D85" s="124">
        <f t="shared" si="23"/>
        <v>120120</v>
      </c>
      <c r="E85" s="124">
        <v>0</v>
      </c>
      <c r="F85" s="124">
        <v>0</v>
      </c>
      <c r="G85" s="124">
        <f t="shared" si="24"/>
        <v>0</v>
      </c>
      <c r="H85" s="124">
        <v>0</v>
      </c>
      <c r="I85" s="124">
        <v>0</v>
      </c>
      <c r="J85" s="124">
        <f t="shared" si="25"/>
        <v>0</v>
      </c>
      <c r="K85" s="124"/>
      <c r="L85" s="124">
        <v>120120</v>
      </c>
      <c r="M85" s="124">
        <f t="shared" si="26"/>
        <v>120120</v>
      </c>
      <c r="N85" s="124">
        <v>0</v>
      </c>
      <c r="O85" s="124">
        <v>0</v>
      </c>
      <c r="P85" s="124">
        <f t="shared" si="27"/>
        <v>0</v>
      </c>
      <c r="Q85" s="124">
        <v>0</v>
      </c>
      <c r="R85" s="124">
        <v>0</v>
      </c>
      <c r="S85" s="124">
        <f t="shared" si="28"/>
        <v>0</v>
      </c>
      <c r="T85" s="124"/>
      <c r="U85" s="124"/>
      <c r="V85" s="124">
        <f t="shared" si="29"/>
        <v>0</v>
      </c>
      <c r="W85" s="124">
        <v>0</v>
      </c>
      <c r="X85" s="124">
        <v>0</v>
      </c>
      <c r="Y85" s="124">
        <f t="shared" si="30"/>
        <v>0</v>
      </c>
      <c r="Z85" s="124">
        <v>0</v>
      </c>
      <c r="AA85" s="124">
        <v>0</v>
      </c>
      <c r="AB85" s="124">
        <f t="shared" si="31"/>
        <v>0</v>
      </c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0"/>
      <c r="IG85" s="100"/>
      <c r="IH85" s="100"/>
      <c r="II85" s="100"/>
      <c r="IJ85" s="100"/>
      <c r="IK85" s="100"/>
      <c r="IL85" s="100"/>
      <c r="IM85" s="100"/>
      <c r="IN85" s="100"/>
      <c r="IO85" s="100"/>
      <c r="IP85" s="100"/>
      <c r="IQ85" s="100"/>
      <c r="IR85" s="100"/>
    </row>
    <row r="86" spans="1:252" ht="46.8" x14ac:dyDescent="0.3">
      <c r="A86" s="125" t="s">
        <v>158</v>
      </c>
      <c r="B86" s="124">
        <f t="shared" si="23"/>
        <v>0</v>
      </c>
      <c r="C86" s="124">
        <f t="shared" si="23"/>
        <v>28809</v>
      </c>
      <c r="D86" s="124">
        <f t="shared" si="23"/>
        <v>28809</v>
      </c>
      <c r="E86" s="124">
        <v>0</v>
      </c>
      <c r="F86" s="124">
        <v>0</v>
      </c>
      <c r="G86" s="124">
        <f t="shared" si="24"/>
        <v>0</v>
      </c>
      <c r="H86" s="124">
        <v>0</v>
      </c>
      <c r="I86" s="124">
        <v>0</v>
      </c>
      <c r="J86" s="124">
        <f t="shared" si="25"/>
        <v>0</v>
      </c>
      <c r="K86" s="124"/>
      <c r="L86" s="124">
        <v>28809</v>
      </c>
      <c r="M86" s="124">
        <f t="shared" si="26"/>
        <v>28809</v>
      </c>
      <c r="N86" s="124">
        <v>0</v>
      </c>
      <c r="O86" s="124">
        <v>0</v>
      </c>
      <c r="P86" s="124">
        <f t="shared" si="27"/>
        <v>0</v>
      </c>
      <c r="Q86" s="124">
        <v>0</v>
      </c>
      <c r="R86" s="124">
        <v>0</v>
      </c>
      <c r="S86" s="124">
        <f t="shared" si="28"/>
        <v>0</v>
      </c>
      <c r="T86" s="124"/>
      <c r="U86" s="124"/>
      <c r="V86" s="124">
        <f t="shared" si="29"/>
        <v>0</v>
      </c>
      <c r="W86" s="124">
        <v>0</v>
      </c>
      <c r="X86" s="124">
        <v>0</v>
      </c>
      <c r="Y86" s="124">
        <f t="shared" si="30"/>
        <v>0</v>
      </c>
      <c r="Z86" s="124">
        <v>0</v>
      </c>
      <c r="AA86" s="124">
        <v>0</v>
      </c>
      <c r="AB86" s="124">
        <f t="shared" si="31"/>
        <v>0</v>
      </c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  <c r="GD86" s="100"/>
      <c r="GE86" s="100"/>
      <c r="GF86" s="100"/>
      <c r="GG86" s="100"/>
      <c r="GH86" s="100"/>
      <c r="GI86" s="100"/>
      <c r="GJ86" s="100"/>
      <c r="GK86" s="100"/>
      <c r="GL86" s="100"/>
      <c r="GM86" s="100"/>
      <c r="GN86" s="100"/>
      <c r="GO86" s="100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0"/>
      <c r="HD86" s="100"/>
      <c r="HE86" s="100"/>
      <c r="HF86" s="100"/>
      <c r="HG86" s="100"/>
      <c r="HH86" s="100"/>
      <c r="HI86" s="100"/>
      <c r="HJ86" s="100"/>
      <c r="HK86" s="100"/>
      <c r="HL86" s="100"/>
      <c r="HM86" s="100"/>
      <c r="HN86" s="100"/>
      <c r="HO86" s="100"/>
      <c r="HP86" s="100"/>
      <c r="HQ86" s="100"/>
      <c r="HR86" s="100"/>
      <c r="HS86" s="100"/>
      <c r="HT86" s="100"/>
      <c r="HU86" s="100"/>
      <c r="HV86" s="100"/>
      <c r="HW86" s="100"/>
      <c r="HX86" s="100"/>
      <c r="HY86" s="100"/>
      <c r="HZ86" s="100"/>
      <c r="IA86" s="100"/>
      <c r="IB86" s="100"/>
      <c r="IC86" s="100"/>
      <c r="ID86" s="100"/>
      <c r="IE86" s="100"/>
      <c r="IF86" s="100"/>
      <c r="IG86" s="100"/>
      <c r="IH86" s="100"/>
      <c r="II86" s="100"/>
      <c r="IJ86" s="100"/>
      <c r="IK86" s="100"/>
      <c r="IL86" s="100"/>
      <c r="IM86" s="100"/>
      <c r="IN86" s="100"/>
      <c r="IO86" s="100"/>
      <c r="IP86" s="100"/>
      <c r="IQ86" s="100"/>
      <c r="IR86" s="100"/>
    </row>
    <row r="87" spans="1:252" ht="156" x14ac:dyDescent="0.3">
      <c r="A87" s="120" t="s">
        <v>159</v>
      </c>
      <c r="B87" s="124">
        <f t="shared" si="23"/>
        <v>3653326</v>
      </c>
      <c r="C87" s="124">
        <f t="shared" si="23"/>
        <v>3653326</v>
      </c>
      <c r="D87" s="124">
        <f t="shared" si="23"/>
        <v>0</v>
      </c>
      <c r="E87" s="124">
        <f>1456246</f>
        <v>1456246</v>
      </c>
      <c r="F87" s="124">
        <f>1456246</f>
        <v>1456246</v>
      </c>
      <c r="G87" s="124">
        <f t="shared" si="24"/>
        <v>0</v>
      </c>
      <c r="H87" s="124">
        <f>291250+291250</f>
        <v>582500</v>
      </c>
      <c r="I87" s="124">
        <f>291250+291250</f>
        <v>582500</v>
      </c>
      <c r="J87" s="124">
        <f t="shared" si="25"/>
        <v>0</v>
      </c>
      <c r="K87" s="124">
        <f>17201+10390+21180+68306+41257</f>
        <v>158334</v>
      </c>
      <c r="L87" s="124">
        <f>17201+10390+21180+68306+41257</f>
        <v>158334</v>
      </c>
      <c r="M87" s="124">
        <f t="shared" si="26"/>
        <v>0</v>
      </c>
      <c r="N87" s="124">
        <v>0</v>
      </c>
      <c r="O87" s="124">
        <v>0</v>
      </c>
      <c r="P87" s="124">
        <f t="shared" si="27"/>
        <v>0</v>
      </c>
      <c r="Q87" s="124">
        <v>0</v>
      </c>
      <c r="R87" s="124">
        <v>0</v>
      </c>
      <c r="S87" s="124">
        <f t="shared" si="28"/>
        <v>0</v>
      </c>
      <c r="T87" s="124">
        <v>1456246</v>
      </c>
      <c r="U87" s="124">
        <v>1456246</v>
      </c>
      <c r="V87" s="124">
        <f t="shared" si="29"/>
        <v>0</v>
      </c>
      <c r="W87" s="124"/>
      <c r="X87" s="124"/>
      <c r="Y87" s="124">
        <f t="shared" si="30"/>
        <v>0</v>
      </c>
      <c r="Z87" s="124"/>
      <c r="AA87" s="124"/>
      <c r="AB87" s="124">
        <f t="shared" si="31"/>
        <v>0</v>
      </c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  <c r="GD87" s="100"/>
      <c r="GE87" s="100"/>
      <c r="GF87" s="100"/>
      <c r="GG87" s="100"/>
      <c r="GH87" s="100"/>
      <c r="GI87" s="100"/>
      <c r="GJ87" s="100"/>
      <c r="GK87" s="100"/>
      <c r="GL87" s="100"/>
      <c r="GM87" s="100"/>
      <c r="GN87" s="100"/>
      <c r="GO87" s="100"/>
      <c r="GP87" s="100"/>
      <c r="GQ87" s="100"/>
      <c r="GR87" s="100"/>
      <c r="GS87" s="100"/>
      <c r="GT87" s="100"/>
      <c r="GU87" s="100"/>
      <c r="GV87" s="100"/>
      <c r="GW87" s="100"/>
      <c r="GX87" s="100"/>
      <c r="GY87" s="100"/>
      <c r="GZ87" s="100"/>
      <c r="HA87" s="100"/>
      <c r="HB87" s="100"/>
      <c r="HC87" s="100"/>
      <c r="HD87" s="100"/>
      <c r="HE87" s="100"/>
      <c r="HF87" s="100"/>
      <c r="HG87" s="100"/>
      <c r="HH87" s="100"/>
      <c r="HI87" s="100"/>
      <c r="HJ87" s="100"/>
      <c r="HK87" s="100"/>
      <c r="HL87" s="100"/>
      <c r="HM87" s="100"/>
      <c r="HN87" s="100"/>
      <c r="HO87" s="100"/>
      <c r="HP87" s="100"/>
      <c r="HQ87" s="100"/>
      <c r="HR87" s="100"/>
      <c r="HS87" s="100"/>
      <c r="HT87" s="100"/>
      <c r="HU87" s="100"/>
      <c r="HV87" s="100"/>
      <c r="HW87" s="100"/>
      <c r="HX87" s="100"/>
      <c r="HY87" s="100"/>
      <c r="HZ87" s="100"/>
      <c r="IA87" s="100"/>
      <c r="IB87" s="100"/>
      <c r="IC87" s="100"/>
      <c r="ID87" s="100"/>
      <c r="IE87" s="100"/>
      <c r="IF87" s="100"/>
      <c r="IG87" s="100"/>
      <c r="IH87" s="100"/>
      <c r="II87" s="100"/>
      <c r="IJ87" s="100"/>
      <c r="IK87" s="100"/>
      <c r="IL87" s="100"/>
      <c r="IM87" s="100"/>
      <c r="IN87" s="100"/>
      <c r="IO87" s="100"/>
      <c r="IP87" s="100"/>
      <c r="IQ87" s="100"/>
      <c r="IR87" s="100"/>
    </row>
    <row r="88" spans="1:252" ht="156" x14ac:dyDescent="0.3">
      <c r="A88" s="120" t="s">
        <v>160</v>
      </c>
      <c r="B88" s="124">
        <f t="shared" si="23"/>
        <v>8445869</v>
      </c>
      <c r="C88" s="124">
        <f t="shared" si="23"/>
        <v>8445869</v>
      </c>
      <c r="D88" s="124">
        <f t="shared" si="23"/>
        <v>0</v>
      </c>
      <c r="E88" s="124">
        <v>0</v>
      </c>
      <c r="F88" s="124">
        <v>0</v>
      </c>
      <c r="G88" s="124">
        <f t="shared" si="24"/>
        <v>0</v>
      </c>
      <c r="H88" s="124">
        <v>0</v>
      </c>
      <c r="I88" s="124">
        <v>0</v>
      </c>
      <c r="J88" s="124">
        <f t="shared" si="25"/>
        <v>0</v>
      </c>
      <c r="K88" s="124">
        <v>0</v>
      </c>
      <c r="L88" s="124">
        <v>0</v>
      </c>
      <c r="M88" s="124">
        <f t="shared" si="26"/>
        <v>0</v>
      </c>
      <c r="N88" s="124">
        <v>8445869</v>
      </c>
      <c r="O88" s="124">
        <v>8445869</v>
      </c>
      <c r="P88" s="124">
        <f t="shared" si="27"/>
        <v>0</v>
      </c>
      <c r="Q88" s="124">
        <v>0</v>
      </c>
      <c r="R88" s="124">
        <v>0</v>
      </c>
      <c r="S88" s="124">
        <f t="shared" si="28"/>
        <v>0</v>
      </c>
      <c r="T88" s="124">
        <v>0</v>
      </c>
      <c r="U88" s="124">
        <v>0</v>
      </c>
      <c r="V88" s="124">
        <f t="shared" si="29"/>
        <v>0</v>
      </c>
      <c r="W88" s="124">
        <v>0</v>
      </c>
      <c r="X88" s="124">
        <v>0</v>
      </c>
      <c r="Y88" s="124">
        <f t="shared" si="30"/>
        <v>0</v>
      </c>
      <c r="Z88" s="124">
        <v>0</v>
      </c>
      <c r="AA88" s="124">
        <v>0</v>
      </c>
      <c r="AB88" s="124">
        <f t="shared" si="31"/>
        <v>0</v>
      </c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  <c r="GM88" s="100"/>
      <c r="GN88" s="100"/>
      <c r="GO88" s="100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100"/>
      <c r="HD88" s="100"/>
      <c r="HE88" s="100"/>
      <c r="HF88" s="100"/>
      <c r="HG88" s="100"/>
      <c r="HH88" s="100"/>
      <c r="HI88" s="100"/>
      <c r="HJ88" s="100"/>
      <c r="HK88" s="100"/>
      <c r="HL88" s="100"/>
      <c r="HM88" s="100"/>
      <c r="HN88" s="100"/>
      <c r="HO88" s="100"/>
      <c r="HP88" s="100"/>
      <c r="HQ88" s="100"/>
      <c r="HR88" s="100"/>
      <c r="HS88" s="100"/>
      <c r="HT88" s="100"/>
      <c r="HU88" s="100"/>
      <c r="HV88" s="100"/>
      <c r="HW88" s="100"/>
      <c r="HX88" s="100"/>
      <c r="HY88" s="100"/>
      <c r="HZ88" s="100"/>
      <c r="IA88" s="100"/>
      <c r="IB88" s="100"/>
      <c r="IC88" s="100"/>
      <c r="ID88" s="100"/>
      <c r="IE88" s="100"/>
      <c r="IF88" s="100"/>
      <c r="IG88" s="100"/>
      <c r="IH88" s="100"/>
      <c r="II88" s="100"/>
      <c r="IJ88" s="100"/>
      <c r="IK88" s="100"/>
      <c r="IL88" s="100"/>
      <c r="IM88" s="100"/>
      <c r="IN88" s="100"/>
      <c r="IO88" s="100"/>
      <c r="IP88" s="100"/>
      <c r="IQ88" s="100"/>
      <c r="IR88" s="100"/>
    </row>
    <row r="89" spans="1:252" ht="31.2" x14ac:dyDescent="0.3">
      <c r="A89" s="125" t="s">
        <v>161</v>
      </c>
      <c r="B89" s="124">
        <f t="shared" si="23"/>
        <v>37044</v>
      </c>
      <c r="C89" s="124">
        <f t="shared" si="23"/>
        <v>37044</v>
      </c>
      <c r="D89" s="124">
        <f t="shared" si="23"/>
        <v>0</v>
      </c>
      <c r="E89" s="124">
        <v>0</v>
      </c>
      <c r="F89" s="124">
        <v>0</v>
      </c>
      <c r="G89" s="124">
        <f t="shared" si="24"/>
        <v>0</v>
      </c>
      <c r="H89" s="124">
        <v>0</v>
      </c>
      <c r="I89" s="124">
        <v>0</v>
      </c>
      <c r="J89" s="124">
        <f t="shared" si="25"/>
        <v>0</v>
      </c>
      <c r="K89" s="124">
        <v>37044</v>
      </c>
      <c r="L89" s="124">
        <v>37044</v>
      </c>
      <c r="M89" s="124">
        <f t="shared" si="26"/>
        <v>0</v>
      </c>
      <c r="N89" s="124">
        <v>0</v>
      </c>
      <c r="O89" s="124">
        <v>0</v>
      </c>
      <c r="P89" s="124">
        <f t="shared" si="27"/>
        <v>0</v>
      </c>
      <c r="Q89" s="124">
        <v>0</v>
      </c>
      <c r="R89" s="124">
        <v>0</v>
      </c>
      <c r="S89" s="124">
        <f t="shared" si="28"/>
        <v>0</v>
      </c>
      <c r="T89" s="124">
        <v>0</v>
      </c>
      <c r="U89" s="124">
        <v>0</v>
      </c>
      <c r="V89" s="124">
        <f t="shared" si="29"/>
        <v>0</v>
      </c>
      <c r="W89" s="124">
        <v>0</v>
      </c>
      <c r="X89" s="124">
        <v>0</v>
      </c>
      <c r="Y89" s="124">
        <f t="shared" si="30"/>
        <v>0</v>
      </c>
      <c r="Z89" s="124">
        <v>0</v>
      </c>
      <c r="AA89" s="124">
        <v>0</v>
      </c>
      <c r="AB89" s="124">
        <f t="shared" si="31"/>
        <v>0</v>
      </c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0"/>
      <c r="IG89" s="100"/>
      <c r="IH89" s="100"/>
      <c r="II89" s="100"/>
      <c r="IJ89" s="100"/>
      <c r="IK89" s="100"/>
      <c r="IL89" s="100"/>
      <c r="IM89" s="100"/>
      <c r="IN89" s="100"/>
      <c r="IO89" s="100"/>
      <c r="IP89" s="100"/>
      <c r="IQ89" s="100"/>
      <c r="IR89" s="100"/>
    </row>
    <row r="90" spans="1:252" ht="31.2" x14ac:dyDescent="0.3">
      <c r="A90" s="117" t="s">
        <v>162</v>
      </c>
      <c r="B90" s="118">
        <f t="shared" si="23"/>
        <v>3038810</v>
      </c>
      <c r="C90" s="118">
        <f t="shared" si="23"/>
        <v>3038810</v>
      </c>
      <c r="D90" s="118">
        <f t="shared" si="23"/>
        <v>0</v>
      </c>
      <c r="E90" s="118">
        <f>SUM(E91)</f>
        <v>0</v>
      </c>
      <c r="F90" s="118">
        <f>SUM(F91)</f>
        <v>0</v>
      </c>
      <c r="G90" s="118">
        <f t="shared" si="24"/>
        <v>0</v>
      </c>
      <c r="H90" s="118">
        <f>SUM(H91)</f>
        <v>0</v>
      </c>
      <c r="I90" s="118">
        <f>SUM(I91)</f>
        <v>0</v>
      </c>
      <c r="J90" s="118">
        <f t="shared" si="25"/>
        <v>0</v>
      </c>
      <c r="K90" s="118">
        <f>SUM(K91)</f>
        <v>364791</v>
      </c>
      <c r="L90" s="118">
        <f>SUM(L91)</f>
        <v>364791</v>
      </c>
      <c r="M90" s="118">
        <f t="shared" si="26"/>
        <v>0</v>
      </c>
      <c r="N90" s="118">
        <f>SUM(N91)</f>
        <v>2563179</v>
      </c>
      <c r="O90" s="118">
        <f>SUM(O91)</f>
        <v>2563179</v>
      </c>
      <c r="P90" s="118">
        <f t="shared" si="27"/>
        <v>0</v>
      </c>
      <c r="Q90" s="118">
        <f>SUM(Q91)</f>
        <v>0</v>
      </c>
      <c r="R90" s="118">
        <f>SUM(R91)</f>
        <v>0</v>
      </c>
      <c r="S90" s="118">
        <f t="shared" si="28"/>
        <v>0</v>
      </c>
      <c r="T90" s="118">
        <f>SUM(T91)</f>
        <v>30840</v>
      </c>
      <c r="U90" s="118">
        <f>SUM(U91)</f>
        <v>30840</v>
      </c>
      <c r="V90" s="118">
        <f t="shared" si="29"/>
        <v>0</v>
      </c>
      <c r="W90" s="118">
        <f>SUM(W91)</f>
        <v>0</v>
      </c>
      <c r="X90" s="118">
        <f>SUM(X91)</f>
        <v>0</v>
      </c>
      <c r="Y90" s="118">
        <f t="shared" si="30"/>
        <v>0</v>
      </c>
      <c r="Z90" s="118">
        <f>SUM(Z91)</f>
        <v>80000</v>
      </c>
      <c r="AA90" s="118">
        <f>SUM(AA91)</f>
        <v>80000</v>
      </c>
      <c r="AB90" s="118">
        <f t="shared" si="31"/>
        <v>0</v>
      </c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  <c r="DK90" s="116"/>
      <c r="DL90" s="116"/>
      <c r="DM90" s="116"/>
      <c r="DN90" s="116"/>
      <c r="DO90" s="116"/>
      <c r="DP90" s="116"/>
      <c r="DQ90" s="116"/>
      <c r="DR90" s="116"/>
      <c r="DS90" s="116"/>
      <c r="DT90" s="116"/>
      <c r="DU90" s="116"/>
      <c r="DV90" s="116"/>
      <c r="DW90" s="116"/>
      <c r="DX90" s="116"/>
      <c r="DY90" s="116"/>
      <c r="DZ90" s="116"/>
      <c r="EA90" s="116"/>
      <c r="EB90" s="116"/>
      <c r="EC90" s="116"/>
      <c r="ED90" s="116"/>
      <c r="EE90" s="116"/>
      <c r="EF90" s="116"/>
      <c r="EG90" s="116"/>
      <c r="EH90" s="116"/>
      <c r="EI90" s="116"/>
      <c r="EJ90" s="116"/>
      <c r="EK90" s="116"/>
      <c r="EL90" s="116"/>
      <c r="EM90" s="116"/>
      <c r="EN90" s="116"/>
      <c r="EO90" s="116"/>
      <c r="EP90" s="116"/>
      <c r="EQ90" s="116"/>
      <c r="ER90" s="116"/>
      <c r="ES90" s="116"/>
      <c r="ET90" s="116"/>
      <c r="EU90" s="116"/>
      <c r="EV90" s="116"/>
      <c r="EW90" s="116"/>
      <c r="EX90" s="116"/>
      <c r="EY90" s="116"/>
      <c r="EZ90" s="116"/>
      <c r="FA90" s="116"/>
      <c r="FB90" s="116"/>
      <c r="FC90" s="116"/>
      <c r="FD90" s="116"/>
      <c r="FE90" s="116"/>
      <c r="FF90" s="116"/>
      <c r="FG90" s="116"/>
      <c r="FH90" s="116"/>
      <c r="FI90" s="116"/>
      <c r="FJ90" s="116"/>
      <c r="FK90" s="116"/>
      <c r="FL90" s="116"/>
      <c r="FM90" s="116"/>
      <c r="FN90" s="116"/>
      <c r="FO90" s="116"/>
      <c r="FP90" s="116"/>
      <c r="FQ90" s="116"/>
      <c r="FR90" s="116"/>
      <c r="FS90" s="116"/>
      <c r="FT90" s="116"/>
      <c r="FU90" s="116"/>
      <c r="FV90" s="116"/>
      <c r="FW90" s="116"/>
      <c r="FX90" s="116"/>
      <c r="FY90" s="116"/>
      <c r="FZ90" s="116"/>
      <c r="GA90" s="116"/>
      <c r="GB90" s="116"/>
      <c r="GC90" s="116"/>
      <c r="GD90" s="116"/>
      <c r="GE90" s="116"/>
      <c r="GF90" s="116"/>
      <c r="GG90" s="116"/>
      <c r="GH90" s="116"/>
      <c r="GI90" s="116"/>
      <c r="GJ90" s="116"/>
      <c r="GK90" s="116"/>
      <c r="GL90" s="116"/>
      <c r="GM90" s="116"/>
      <c r="GN90" s="116"/>
      <c r="GO90" s="116"/>
      <c r="GP90" s="116"/>
      <c r="GQ90" s="116"/>
      <c r="GR90" s="116"/>
      <c r="GS90" s="116"/>
      <c r="GT90" s="116"/>
      <c r="GU90" s="116"/>
      <c r="GV90" s="116"/>
      <c r="GW90" s="116"/>
      <c r="GX90" s="116"/>
      <c r="GY90" s="116"/>
      <c r="GZ90" s="116"/>
      <c r="HA90" s="116"/>
      <c r="HB90" s="116"/>
      <c r="HC90" s="116"/>
      <c r="HD90" s="116"/>
      <c r="HE90" s="116"/>
      <c r="HF90" s="116"/>
      <c r="HG90" s="116"/>
      <c r="HH90" s="116"/>
      <c r="HI90" s="116"/>
      <c r="HJ90" s="116"/>
      <c r="HK90" s="116"/>
      <c r="HL90" s="116"/>
      <c r="HM90" s="116"/>
      <c r="HN90" s="116"/>
      <c r="HO90" s="116"/>
      <c r="HP90" s="116"/>
      <c r="HQ90" s="116"/>
      <c r="HR90" s="116"/>
      <c r="HS90" s="116"/>
      <c r="HT90" s="116"/>
      <c r="HU90" s="116"/>
      <c r="HV90" s="116"/>
      <c r="HW90" s="116"/>
      <c r="HX90" s="116"/>
      <c r="HY90" s="116"/>
      <c r="HZ90" s="116"/>
      <c r="IA90" s="116"/>
      <c r="IB90" s="116"/>
      <c r="IC90" s="116"/>
      <c r="ID90" s="116"/>
      <c r="IE90" s="116"/>
      <c r="IF90" s="116"/>
      <c r="IG90" s="116"/>
      <c r="IH90" s="116"/>
      <c r="II90" s="116"/>
      <c r="IJ90" s="116"/>
      <c r="IK90" s="116"/>
      <c r="IL90" s="116"/>
      <c r="IM90" s="116"/>
      <c r="IN90" s="116"/>
      <c r="IO90" s="116"/>
      <c r="IP90" s="116"/>
      <c r="IQ90" s="116"/>
      <c r="IR90" s="116"/>
    </row>
    <row r="91" spans="1:252" x14ac:dyDescent="0.3">
      <c r="A91" s="117" t="s">
        <v>87</v>
      </c>
      <c r="B91" s="118">
        <f t="shared" si="23"/>
        <v>3038810</v>
      </c>
      <c r="C91" s="118">
        <f t="shared" si="23"/>
        <v>3038810</v>
      </c>
      <c r="D91" s="118">
        <f t="shared" si="23"/>
        <v>0</v>
      </c>
      <c r="E91" s="118">
        <f>SUM(E92:E96)</f>
        <v>0</v>
      </c>
      <c r="F91" s="118">
        <f>SUM(F92:F96)</f>
        <v>0</v>
      </c>
      <c r="G91" s="118">
        <f t="shared" si="24"/>
        <v>0</v>
      </c>
      <c r="H91" s="118">
        <f>SUM(H92:H96)</f>
        <v>0</v>
      </c>
      <c r="I91" s="118">
        <f>SUM(I92:I96)</f>
        <v>0</v>
      </c>
      <c r="J91" s="118">
        <f t="shared" si="25"/>
        <v>0</v>
      </c>
      <c r="K91" s="118">
        <f>SUM(K92:K96)</f>
        <v>364791</v>
      </c>
      <c r="L91" s="118">
        <f>SUM(L92:L96)</f>
        <v>364791</v>
      </c>
      <c r="M91" s="118">
        <f t="shared" si="26"/>
        <v>0</v>
      </c>
      <c r="N91" s="118">
        <f>SUM(N92:N96)</f>
        <v>2563179</v>
      </c>
      <c r="O91" s="118">
        <f>SUM(O92:O96)</f>
        <v>2563179</v>
      </c>
      <c r="P91" s="118">
        <f t="shared" si="27"/>
        <v>0</v>
      </c>
      <c r="Q91" s="118">
        <f>SUM(Q92:Q96)</f>
        <v>0</v>
      </c>
      <c r="R91" s="118">
        <f>SUM(R92:R96)</f>
        <v>0</v>
      </c>
      <c r="S91" s="118">
        <f t="shared" si="28"/>
        <v>0</v>
      </c>
      <c r="T91" s="118">
        <f>SUM(T92:T96)</f>
        <v>30840</v>
      </c>
      <c r="U91" s="118">
        <f>SUM(U92:U96)</f>
        <v>30840</v>
      </c>
      <c r="V91" s="118">
        <f t="shared" si="29"/>
        <v>0</v>
      </c>
      <c r="W91" s="118">
        <f>SUM(W92:W96)</f>
        <v>0</v>
      </c>
      <c r="X91" s="118">
        <f>SUM(X92:X96)</f>
        <v>0</v>
      </c>
      <c r="Y91" s="118">
        <f t="shared" si="30"/>
        <v>0</v>
      </c>
      <c r="Z91" s="118">
        <f>SUM(Z92:Z96)</f>
        <v>80000</v>
      </c>
      <c r="AA91" s="118">
        <f>SUM(AA92:AA96)</f>
        <v>80000</v>
      </c>
      <c r="AB91" s="118">
        <f t="shared" si="31"/>
        <v>0</v>
      </c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  <c r="DK91" s="116"/>
      <c r="DL91" s="116"/>
      <c r="DM91" s="116"/>
      <c r="DN91" s="116"/>
      <c r="DO91" s="116"/>
      <c r="DP91" s="116"/>
      <c r="DQ91" s="116"/>
      <c r="DR91" s="116"/>
      <c r="DS91" s="116"/>
      <c r="DT91" s="116"/>
      <c r="DU91" s="116"/>
      <c r="DV91" s="116"/>
      <c r="DW91" s="116"/>
      <c r="DX91" s="116"/>
      <c r="DY91" s="116"/>
      <c r="DZ91" s="116"/>
      <c r="EA91" s="116"/>
      <c r="EB91" s="116"/>
      <c r="EC91" s="116"/>
      <c r="ED91" s="116"/>
      <c r="EE91" s="116"/>
      <c r="EF91" s="116"/>
      <c r="EG91" s="116"/>
      <c r="EH91" s="116"/>
      <c r="EI91" s="116"/>
      <c r="EJ91" s="116"/>
      <c r="EK91" s="116"/>
      <c r="EL91" s="116"/>
      <c r="EM91" s="116"/>
      <c r="EN91" s="116"/>
      <c r="EO91" s="116"/>
      <c r="EP91" s="116"/>
      <c r="EQ91" s="116"/>
      <c r="ER91" s="116"/>
      <c r="ES91" s="116"/>
      <c r="ET91" s="116"/>
      <c r="EU91" s="116"/>
      <c r="EV91" s="116"/>
      <c r="EW91" s="116"/>
      <c r="EX91" s="116"/>
      <c r="EY91" s="116"/>
      <c r="EZ91" s="116"/>
      <c r="FA91" s="116"/>
      <c r="FB91" s="116"/>
      <c r="FC91" s="116"/>
      <c r="FD91" s="116"/>
      <c r="FE91" s="116"/>
      <c r="FF91" s="116"/>
      <c r="FG91" s="116"/>
      <c r="FH91" s="116"/>
      <c r="FI91" s="116"/>
      <c r="FJ91" s="116"/>
      <c r="FK91" s="116"/>
      <c r="FL91" s="116"/>
      <c r="FM91" s="116"/>
      <c r="FN91" s="116"/>
      <c r="FO91" s="116"/>
      <c r="FP91" s="116"/>
      <c r="FQ91" s="116"/>
      <c r="FR91" s="116"/>
      <c r="FS91" s="116"/>
      <c r="FT91" s="116"/>
      <c r="FU91" s="116"/>
      <c r="FV91" s="116"/>
      <c r="FW91" s="116"/>
      <c r="FX91" s="116"/>
      <c r="FY91" s="116"/>
      <c r="FZ91" s="116"/>
      <c r="GA91" s="116"/>
      <c r="GB91" s="116"/>
      <c r="GC91" s="116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0"/>
      <c r="IG91" s="100"/>
      <c r="IH91" s="100"/>
      <c r="II91" s="100"/>
      <c r="IJ91" s="100"/>
      <c r="IK91" s="100"/>
      <c r="IL91" s="100"/>
      <c r="IM91" s="100"/>
      <c r="IN91" s="100"/>
      <c r="IO91" s="100"/>
      <c r="IP91" s="100"/>
      <c r="IQ91" s="100"/>
      <c r="IR91" s="100"/>
    </row>
    <row r="92" spans="1:252" x14ac:dyDescent="0.3">
      <c r="A92" s="125" t="s">
        <v>163</v>
      </c>
      <c r="B92" s="124">
        <f t="shared" si="23"/>
        <v>85631</v>
      </c>
      <c r="C92" s="124">
        <f t="shared" si="23"/>
        <v>85631</v>
      </c>
      <c r="D92" s="124">
        <f t="shared" si="23"/>
        <v>0</v>
      </c>
      <c r="E92" s="124">
        <v>0</v>
      </c>
      <c r="F92" s="124">
        <v>0</v>
      </c>
      <c r="G92" s="124">
        <f t="shared" si="24"/>
        <v>0</v>
      </c>
      <c r="H92" s="124">
        <v>0</v>
      </c>
      <c r="I92" s="124">
        <v>0</v>
      </c>
      <c r="J92" s="124">
        <f t="shared" si="25"/>
        <v>0</v>
      </c>
      <c r="K92" s="124">
        <v>54791</v>
      </c>
      <c r="L92" s="124">
        <v>54791</v>
      </c>
      <c r="M92" s="124">
        <f t="shared" si="26"/>
        <v>0</v>
      </c>
      <c r="N92" s="124">
        <v>0</v>
      </c>
      <c r="O92" s="124">
        <v>0</v>
      </c>
      <c r="P92" s="124">
        <f t="shared" si="27"/>
        <v>0</v>
      </c>
      <c r="Q92" s="124">
        <v>0</v>
      </c>
      <c r="R92" s="124">
        <v>0</v>
      </c>
      <c r="S92" s="124">
        <f t="shared" si="28"/>
        <v>0</v>
      </c>
      <c r="T92" s="124">
        <f>30840</f>
        <v>30840</v>
      </c>
      <c r="U92" s="124">
        <f>30840</f>
        <v>30840</v>
      </c>
      <c r="V92" s="124">
        <f t="shared" si="29"/>
        <v>0</v>
      </c>
      <c r="W92" s="124">
        <v>0</v>
      </c>
      <c r="X92" s="124">
        <v>0</v>
      </c>
      <c r="Y92" s="124">
        <f t="shared" si="30"/>
        <v>0</v>
      </c>
      <c r="Z92" s="124">
        <v>0</v>
      </c>
      <c r="AA92" s="124">
        <v>0</v>
      </c>
      <c r="AB92" s="124">
        <f t="shared" si="31"/>
        <v>0</v>
      </c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0"/>
      <c r="IG92" s="100"/>
      <c r="IH92" s="100"/>
      <c r="II92" s="100"/>
      <c r="IJ92" s="100"/>
      <c r="IK92" s="100"/>
      <c r="IL92" s="100"/>
      <c r="IM92" s="100"/>
      <c r="IN92" s="100"/>
      <c r="IO92" s="100"/>
      <c r="IP92" s="100"/>
      <c r="IQ92" s="100"/>
      <c r="IR92" s="100"/>
    </row>
    <row r="93" spans="1:252" ht="78" x14ac:dyDescent="0.3">
      <c r="A93" s="130" t="s">
        <v>164</v>
      </c>
      <c r="B93" s="124">
        <f t="shared" si="23"/>
        <v>297000</v>
      </c>
      <c r="C93" s="124">
        <f t="shared" si="23"/>
        <v>297000</v>
      </c>
      <c r="D93" s="124">
        <f t="shared" si="23"/>
        <v>0</v>
      </c>
      <c r="E93" s="124">
        <v>0</v>
      </c>
      <c r="F93" s="124">
        <v>0</v>
      </c>
      <c r="G93" s="124">
        <f t="shared" si="24"/>
        <v>0</v>
      </c>
      <c r="H93" s="124">
        <v>0</v>
      </c>
      <c r="I93" s="124">
        <v>0</v>
      </c>
      <c r="J93" s="124">
        <f t="shared" si="25"/>
        <v>0</v>
      </c>
      <c r="K93" s="124">
        <v>0</v>
      </c>
      <c r="L93" s="124">
        <v>0</v>
      </c>
      <c r="M93" s="124">
        <f t="shared" si="26"/>
        <v>0</v>
      </c>
      <c r="N93" s="124">
        <v>297000</v>
      </c>
      <c r="O93" s="124">
        <v>297000</v>
      </c>
      <c r="P93" s="124">
        <f t="shared" si="27"/>
        <v>0</v>
      </c>
      <c r="Q93" s="124">
        <v>0</v>
      </c>
      <c r="R93" s="124">
        <v>0</v>
      </c>
      <c r="S93" s="124">
        <f t="shared" si="28"/>
        <v>0</v>
      </c>
      <c r="T93" s="124">
        <v>0</v>
      </c>
      <c r="U93" s="124">
        <v>0</v>
      </c>
      <c r="V93" s="124">
        <f t="shared" si="29"/>
        <v>0</v>
      </c>
      <c r="W93" s="124">
        <v>0</v>
      </c>
      <c r="X93" s="124">
        <v>0</v>
      </c>
      <c r="Y93" s="124">
        <f t="shared" si="30"/>
        <v>0</v>
      </c>
      <c r="Z93" s="124">
        <v>0</v>
      </c>
      <c r="AA93" s="124">
        <v>0</v>
      </c>
      <c r="AB93" s="124">
        <f t="shared" si="31"/>
        <v>0</v>
      </c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  <c r="IJ93" s="100"/>
      <c r="IK93" s="100"/>
      <c r="IL93" s="100"/>
      <c r="IM93" s="100"/>
      <c r="IN93" s="100"/>
      <c r="IO93" s="100"/>
      <c r="IP93" s="100"/>
      <c r="IQ93" s="100"/>
      <c r="IR93" s="100"/>
    </row>
    <row r="94" spans="1:252" x14ac:dyDescent="0.3">
      <c r="A94" s="120" t="s">
        <v>165</v>
      </c>
      <c r="B94" s="121">
        <f t="shared" si="23"/>
        <v>310000</v>
      </c>
      <c r="C94" s="121">
        <f t="shared" si="23"/>
        <v>310000</v>
      </c>
      <c r="D94" s="121">
        <f t="shared" si="23"/>
        <v>0</v>
      </c>
      <c r="E94" s="121">
        <v>0</v>
      </c>
      <c r="F94" s="121">
        <v>0</v>
      </c>
      <c r="G94" s="121">
        <f t="shared" si="24"/>
        <v>0</v>
      </c>
      <c r="H94" s="121">
        <v>0</v>
      </c>
      <c r="I94" s="121">
        <v>0</v>
      </c>
      <c r="J94" s="121">
        <f t="shared" si="25"/>
        <v>0</v>
      </c>
      <c r="K94" s="121">
        <f>310000</f>
        <v>310000</v>
      </c>
      <c r="L94" s="121">
        <f>310000</f>
        <v>310000</v>
      </c>
      <c r="M94" s="121">
        <f t="shared" si="26"/>
        <v>0</v>
      </c>
      <c r="N94" s="121">
        <v>0</v>
      </c>
      <c r="O94" s="121">
        <v>0</v>
      </c>
      <c r="P94" s="121">
        <f t="shared" si="27"/>
        <v>0</v>
      </c>
      <c r="Q94" s="121">
        <v>0</v>
      </c>
      <c r="R94" s="121">
        <v>0</v>
      </c>
      <c r="S94" s="121">
        <f t="shared" si="28"/>
        <v>0</v>
      </c>
      <c r="T94" s="121">
        <v>0</v>
      </c>
      <c r="U94" s="121">
        <v>0</v>
      </c>
      <c r="V94" s="121">
        <f t="shared" si="29"/>
        <v>0</v>
      </c>
      <c r="W94" s="121">
        <v>0</v>
      </c>
      <c r="X94" s="121">
        <v>0</v>
      </c>
      <c r="Y94" s="121">
        <f t="shared" si="30"/>
        <v>0</v>
      </c>
      <c r="Z94" s="121">
        <f>310000-310000</f>
        <v>0</v>
      </c>
      <c r="AA94" s="121">
        <f>310000-310000</f>
        <v>0</v>
      </c>
      <c r="AB94" s="121">
        <f t="shared" si="31"/>
        <v>0</v>
      </c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00"/>
      <c r="GE94" s="100"/>
      <c r="GF94" s="100"/>
      <c r="GG94" s="100"/>
      <c r="GH94" s="100"/>
      <c r="GI94" s="100"/>
      <c r="GJ94" s="100"/>
      <c r="GK94" s="100"/>
      <c r="GL94" s="100"/>
      <c r="GM94" s="100"/>
      <c r="GN94" s="100"/>
      <c r="GO94" s="100"/>
      <c r="GP94" s="100"/>
      <c r="GQ94" s="100"/>
      <c r="GR94" s="100"/>
      <c r="GS94" s="100"/>
      <c r="GT94" s="100"/>
      <c r="GU94" s="100"/>
      <c r="GV94" s="100"/>
      <c r="GW94" s="100"/>
      <c r="GX94" s="100"/>
      <c r="GY94" s="100"/>
      <c r="GZ94" s="100"/>
      <c r="HA94" s="100"/>
      <c r="HB94" s="100"/>
      <c r="HC94" s="100"/>
      <c r="HD94" s="100"/>
      <c r="HE94" s="100"/>
      <c r="HF94" s="100"/>
      <c r="HG94" s="100"/>
      <c r="HH94" s="100"/>
      <c r="HI94" s="100"/>
      <c r="HJ94" s="100"/>
      <c r="HK94" s="100"/>
      <c r="HL94" s="100"/>
      <c r="HM94" s="100"/>
      <c r="HN94" s="100"/>
      <c r="HO94" s="100"/>
      <c r="HP94" s="100"/>
      <c r="HQ94" s="100"/>
      <c r="HR94" s="100"/>
      <c r="HS94" s="100"/>
      <c r="HT94" s="100"/>
      <c r="HU94" s="100"/>
      <c r="HV94" s="100"/>
      <c r="HW94" s="100"/>
      <c r="HX94" s="100"/>
      <c r="HY94" s="100"/>
      <c r="HZ94" s="100"/>
      <c r="IA94" s="100"/>
      <c r="IB94" s="100"/>
      <c r="IC94" s="100"/>
      <c r="ID94" s="100"/>
      <c r="IE94" s="100"/>
      <c r="IF94" s="100"/>
      <c r="IG94" s="100"/>
      <c r="IH94" s="100"/>
      <c r="II94" s="100"/>
      <c r="IJ94" s="100"/>
      <c r="IK94" s="100"/>
      <c r="IL94" s="100"/>
      <c r="IM94" s="100"/>
      <c r="IN94" s="100"/>
      <c r="IO94" s="100"/>
      <c r="IP94" s="100"/>
      <c r="IQ94" s="100"/>
      <c r="IR94" s="100"/>
    </row>
    <row r="95" spans="1:252" x14ac:dyDescent="0.3">
      <c r="A95" s="120" t="s">
        <v>166</v>
      </c>
      <c r="B95" s="121">
        <f t="shared" si="23"/>
        <v>80000</v>
      </c>
      <c r="C95" s="121">
        <f t="shared" si="23"/>
        <v>80000</v>
      </c>
      <c r="D95" s="121">
        <f t="shared" si="23"/>
        <v>0</v>
      </c>
      <c r="E95" s="121">
        <v>0</v>
      </c>
      <c r="F95" s="121">
        <v>0</v>
      </c>
      <c r="G95" s="121">
        <f t="shared" si="24"/>
        <v>0</v>
      </c>
      <c r="H95" s="121">
        <v>0</v>
      </c>
      <c r="I95" s="121">
        <v>0</v>
      </c>
      <c r="J95" s="121">
        <f t="shared" si="25"/>
        <v>0</v>
      </c>
      <c r="K95" s="121">
        <f>80000-80000</f>
        <v>0</v>
      </c>
      <c r="L95" s="121">
        <f>80000-80000</f>
        <v>0</v>
      </c>
      <c r="M95" s="121">
        <f t="shared" si="26"/>
        <v>0</v>
      </c>
      <c r="N95" s="121">
        <v>0</v>
      </c>
      <c r="O95" s="121">
        <v>0</v>
      </c>
      <c r="P95" s="121">
        <f t="shared" si="27"/>
        <v>0</v>
      </c>
      <c r="Q95" s="121">
        <v>0</v>
      </c>
      <c r="R95" s="121">
        <v>0</v>
      </c>
      <c r="S95" s="121">
        <f t="shared" si="28"/>
        <v>0</v>
      </c>
      <c r="T95" s="121">
        <v>0</v>
      </c>
      <c r="U95" s="121">
        <v>0</v>
      </c>
      <c r="V95" s="121">
        <f t="shared" si="29"/>
        <v>0</v>
      </c>
      <c r="W95" s="121">
        <v>0</v>
      </c>
      <c r="X95" s="121">
        <v>0</v>
      </c>
      <c r="Y95" s="121">
        <f t="shared" si="30"/>
        <v>0</v>
      </c>
      <c r="Z95" s="121">
        <f>0+80000</f>
        <v>80000</v>
      </c>
      <c r="AA95" s="121">
        <f>0+80000</f>
        <v>80000</v>
      </c>
      <c r="AB95" s="121">
        <f t="shared" si="31"/>
        <v>0</v>
      </c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00"/>
      <c r="GE95" s="100"/>
      <c r="GF95" s="100"/>
      <c r="GG95" s="100"/>
      <c r="GH95" s="100"/>
      <c r="GI95" s="100"/>
      <c r="GJ95" s="100"/>
      <c r="GK95" s="100"/>
      <c r="GL95" s="100"/>
      <c r="GM95" s="100"/>
      <c r="GN95" s="100"/>
      <c r="GO95" s="100"/>
      <c r="GP95" s="100"/>
      <c r="GQ95" s="100"/>
      <c r="GR95" s="100"/>
      <c r="GS95" s="100"/>
      <c r="GT95" s="100"/>
      <c r="GU95" s="100"/>
      <c r="GV95" s="100"/>
      <c r="GW95" s="100"/>
      <c r="GX95" s="100"/>
      <c r="GY95" s="100"/>
      <c r="GZ95" s="100"/>
      <c r="HA95" s="100"/>
      <c r="HB95" s="100"/>
      <c r="HC95" s="100"/>
      <c r="HD95" s="100"/>
      <c r="HE95" s="100"/>
      <c r="HF95" s="100"/>
      <c r="HG95" s="100"/>
      <c r="HH95" s="100"/>
      <c r="HI95" s="100"/>
      <c r="HJ95" s="100"/>
      <c r="HK95" s="100"/>
      <c r="HL95" s="100"/>
      <c r="HM95" s="100"/>
      <c r="HN95" s="100"/>
      <c r="HO95" s="100"/>
      <c r="HP95" s="100"/>
      <c r="HQ95" s="100"/>
      <c r="HR95" s="100"/>
      <c r="HS95" s="100"/>
      <c r="HT95" s="100"/>
      <c r="HU95" s="100"/>
      <c r="HV95" s="100"/>
      <c r="HW95" s="100"/>
      <c r="HX95" s="100"/>
      <c r="HY95" s="100"/>
      <c r="HZ95" s="100"/>
      <c r="IA95" s="100"/>
      <c r="IB95" s="100"/>
      <c r="IC95" s="100"/>
      <c r="ID95" s="100"/>
      <c r="IE95" s="100"/>
      <c r="IF95" s="100"/>
      <c r="IG95" s="100"/>
      <c r="IH95" s="100"/>
      <c r="II95" s="100"/>
      <c r="IJ95" s="100"/>
      <c r="IK95" s="100"/>
      <c r="IL95" s="100"/>
      <c r="IM95" s="100"/>
      <c r="IN95" s="100"/>
      <c r="IO95" s="100"/>
      <c r="IP95" s="100"/>
      <c r="IQ95" s="100"/>
      <c r="IR95" s="100"/>
    </row>
    <row r="96" spans="1:252" ht="78" x14ac:dyDescent="0.3">
      <c r="A96" s="130" t="s">
        <v>167</v>
      </c>
      <c r="B96" s="124">
        <f t="shared" si="23"/>
        <v>2266179</v>
      </c>
      <c r="C96" s="124">
        <f t="shared" si="23"/>
        <v>2266179</v>
      </c>
      <c r="D96" s="124">
        <f t="shared" si="23"/>
        <v>0</v>
      </c>
      <c r="E96" s="124">
        <v>0</v>
      </c>
      <c r="F96" s="124">
        <v>0</v>
      </c>
      <c r="G96" s="124">
        <f t="shared" si="24"/>
        <v>0</v>
      </c>
      <c r="H96" s="124">
        <v>0</v>
      </c>
      <c r="I96" s="124">
        <v>0</v>
      </c>
      <c r="J96" s="124">
        <f t="shared" si="25"/>
        <v>0</v>
      </c>
      <c r="K96" s="124">
        <v>0</v>
      </c>
      <c r="L96" s="124">
        <v>0</v>
      </c>
      <c r="M96" s="124">
        <f t="shared" si="26"/>
        <v>0</v>
      </c>
      <c r="N96" s="124">
        <v>2266179</v>
      </c>
      <c r="O96" s="124">
        <v>2266179</v>
      </c>
      <c r="P96" s="124">
        <f t="shared" si="27"/>
        <v>0</v>
      </c>
      <c r="Q96" s="124">
        <v>0</v>
      </c>
      <c r="R96" s="124">
        <v>0</v>
      </c>
      <c r="S96" s="124">
        <f t="shared" si="28"/>
        <v>0</v>
      </c>
      <c r="T96" s="124">
        <v>0</v>
      </c>
      <c r="U96" s="124">
        <v>0</v>
      </c>
      <c r="V96" s="124">
        <f t="shared" si="29"/>
        <v>0</v>
      </c>
      <c r="W96" s="124">
        <v>0</v>
      </c>
      <c r="X96" s="124">
        <v>0</v>
      </c>
      <c r="Y96" s="124">
        <f t="shared" si="30"/>
        <v>0</v>
      </c>
      <c r="Z96" s="124">
        <v>0</v>
      </c>
      <c r="AA96" s="124">
        <v>0</v>
      </c>
      <c r="AB96" s="124">
        <f t="shared" si="31"/>
        <v>0</v>
      </c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00"/>
      <c r="EZ96" s="100"/>
      <c r="FA96" s="100"/>
      <c r="FB96" s="100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00"/>
      <c r="FN96" s="100"/>
      <c r="FO96" s="100"/>
      <c r="FP96" s="100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  <c r="GD96" s="100"/>
      <c r="GE96" s="100"/>
      <c r="GF96" s="100"/>
      <c r="GG96" s="100"/>
      <c r="GH96" s="100"/>
      <c r="GI96" s="100"/>
      <c r="GJ96" s="100"/>
      <c r="GK96" s="100"/>
      <c r="GL96" s="100"/>
      <c r="GM96" s="100"/>
      <c r="GN96" s="100"/>
      <c r="GO96" s="100"/>
      <c r="GP96" s="100"/>
      <c r="GQ96" s="100"/>
      <c r="GR96" s="100"/>
      <c r="GS96" s="100"/>
      <c r="GT96" s="100"/>
      <c r="GU96" s="100"/>
      <c r="GV96" s="100"/>
      <c r="GW96" s="100"/>
      <c r="GX96" s="100"/>
      <c r="GY96" s="100"/>
      <c r="GZ96" s="100"/>
      <c r="HA96" s="100"/>
      <c r="HB96" s="100"/>
      <c r="HC96" s="100"/>
      <c r="HD96" s="100"/>
      <c r="HE96" s="100"/>
      <c r="HF96" s="100"/>
      <c r="HG96" s="100"/>
      <c r="HH96" s="100"/>
      <c r="HI96" s="100"/>
      <c r="HJ96" s="100"/>
      <c r="HK96" s="100"/>
      <c r="HL96" s="100"/>
      <c r="HM96" s="100"/>
      <c r="HN96" s="100"/>
      <c r="HO96" s="100"/>
      <c r="HP96" s="100"/>
      <c r="HQ96" s="100"/>
      <c r="HR96" s="100"/>
      <c r="HS96" s="100"/>
      <c r="HT96" s="100"/>
      <c r="HU96" s="100"/>
      <c r="HV96" s="100"/>
      <c r="HW96" s="100"/>
      <c r="HX96" s="100"/>
      <c r="HY96" s="100"/>
      <c r="HZ96" s="100"/>
      <c r="IA96" s="100"/>
      <c r="IB96" s="100"/>
      <c r="IC96" s="100"/>
      <c r="ID96" s="100"/>
      <c r="IE96" s="100"/>
      <c r="IF96" s="100"/>
      <c r="IG96" s="100"/>
      <c r="IH96" s="100"/>
      <c r="II96" s="100"/>
      <c r="IJ96" s="100"/>
      <c r="IK96" s="100"/>
      <c r="IL96" s="100"/>
      <c r="IM96" s="100"/>
      <c r="IN96" s="100"/>
      <c r="IO96" s="100"/>
      <c r="IP96" s="100"/>
      <c r="IQ96" s="100"/>
      <c r="IR96" s="100"/>
    </row>
    <row r="97" spans="1:252" x14ac:dyDescent="0.3">
      <c r="A97" s="117" t="s">
        <v>168</v>
      </c>
      <c r="B97" s="118">
        <f t="shared" si="23"/>
        <v>5953895</v>
      </c>
      <c r="C97" s="118">
        <f t="shared" si="23"/>
        <v>5975375</v>
      </c>
      <c r="D97" s="118">
        <f t="shared" si="23"/>
        <v>21480</v>
      </c>
      <c r="E97" s="118">
        <f>SUM(E98)</f>
        <v>1253791</v>
      </c>
      <c r="F97" s="118">
        <f>SUM(F98)</f>
        <v>1253791</v>
      </c>
      <c r="G97" s="118">
        <f t="shared" si="24"/>
        <v>0</v>
      </c>
      <c r="H97" s="118">
        <f>SUM(H98)</f>
        <v>0</v>
      </c>
      <c r="I97" s="118">
        <f>SUM(I98)</f>
        <v>0</v>
      </c>
      <c r="J97" s="118">
        <f t="shared" si="25"/>
        <v>0</v>
      </c>
      <c r="K97" s="118">
        <f>SUM(K98)</f>
        <v>44734</v>
      </c>
      <c r="L97" s="118">
        <f>SUM(L98)</f>
        <v>66214</v>
      </c>
      <c r="M97" s="118">
        <f t="shared" si="26"/>
        <v>21480</v>
      </c>
      <c r="N97" s="118">
        <f>SUM(N98)</f>
        <v>2823900</v>
      </c>
      <c r="O97" s="118">
        <f>SUM(O98)</f>
        <v>2823900</v>
      </c>
      <c r="P97" s="118">
        <f t="shared" si="27"/>
        <v>0</v>
      </c>
      <c r="Q97" s="118">
        <f>SUM(Q98)</f>
        <v>0</v>
      </c>
      <c r="R97" s="118">
        <f>SUM(R98)</f>
        <v>0</v>
      </c>
      <c r="S97" s="118">
        <f t="shared" si="28"/>
        <v>0</v>
      </c>
      <c r="T97" s="118">
        <f>SUM(T98)</f>
        <v>1543070</v>
      </c>
      <c r="U97" s="118">
        <f>SUM(U98)</f>
        <v>1543070</v>
      </c>
      <c r="V97" s="118">
        <f t="shared" si="29"/>
        <v>0</v>
      </c>
      <c r="W97" s="118">
        <f>SUM(W98)</f>
        <v>0</v>
      </c>
      <c r="X97" s="118">
        <f>SUM(X98)</f>
        <v>0</v>
      </c>
      <c r="Y97" s="118">
        <f t="shared" si="30"/>
        <v>0</v>
      </c>
      <c r="Z97" s="118">
        <f>SUM(Z98)</f>
        <v>288400</v>
      </c>
      <c r="AA97" s="118">
        <f>SUM(AA98)</f>
        <v>288400</v>
      </c>
      <c r="AB97" s="118">
        <f t="shared" si="31"/>
        <v>0</v>
      </c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00"/>
      <c r="GE97" s="100"/>
      <c r="GF97" s="100"/>
      <c r="GG97" s="100"/>
      <c r="GH97" s="100"/>
      <c r="GI97" s="100"/>
      <c r="GJ97" s="100"/>
      <c r="GK97" s="100"/>
      <c r="GL97" s="100"/>
      <c r="GM97" s="100"/>
      <c r="GN97" s="100"/>
      <c r="GO97" s="100"/>
      <c r="GP97" s="100"/>
      <c r="GQ97" s="100"/>
      <c r="GR97" s="100"/>
      <c r="GS97" s="100"/>
      <c r="GT97" s="100"/>
      <c r="GU97" s="100"/>
      <c r="GV97" s="100"/>
      <c r="GW97" s="100"/>
      <c r="GX97" s="100"/>
      <c r="GY97" s="100"/>
      <c r="GZ97" s="100"/>
      <c r="HA97" s="100"/>
      <c r="HB97" s="100"/>
      <c r="HC97" s="100"/>
      <c r="HD97" s="100"/>
      <c r="HE97" s="100"/>
      <c r="HF97" s="100"/>
      <c r="HG97" s="100"/>
      <c r="HH97" s="100"/>
      <c r="HI97" s="100"/>
      <c r="HJ97" s="100"/>
      <c r="HK97" s="100"/>
      <c r="HL97" s="100"/>
      <c r="HM97" s="100"/>
      <c r="HN97" s="100"/>
      <c r="HO97" s="100"/>
      <c r="HP97" s="100"/>
      <c r="HQ97" s="100"/>
      <c r="HR97" s="100"/>
      <c r="HS97" s="100"/>
      <c r="HT97" s="100"/>
      <c r="HU97" s="100"/>
      <c r="HV97" s="100"/>
      <c r="HW97" s="100"/>
      <c r="HX97" s="100"/>
      <c r="HY97" s="100"/>
      <c r="HZ97" s="100"/>
      <c r="IA97" s="100"/>
      <c r="IB97" s="100"/>
      <c r="IC97" s="100"/>
      <c r="ID97" s="100"/>
      <c r="IE97" s="100"/>
      <c r="IF97" s="100"/>
      <c r="IG97" s="100"/>
      <c r="IH97" s="100"/>
      <c r="II97" s="100"/>
      <c r="IJ97" s="100"/>
      <c r="IK97" s="100"/>
      <c r="IL97" s="100"/>
      <c r="IM97" s="100"/>
      <c r="IN97" s="100"/>
      <c r="IO97" s="100"/>
      <c r="IP97" s="100"/>
      <c r="IQ97" s="100"/>
      <c r="IR97" s="100"/>
    </row>
    <row r="98" spans="1:252" x14ac:dyDescent="0.3">
      <c r="A98" s="117" t="s">
        <v>87</v>
      </c>
      <c r="B98" s="118">
        <f t="shared" si="23"/>
        <v>5953895</v>
      </c>
      <c r="C98" s="118">
        <f t="shared" si="23"/>
        <v>5975375</v>
      </c>
      <c r="D98" s="118">
        <f t="shared" si="23"/>
        <v>21480</v>
      </c>
      <c r="E98" s="118">
        <f>SUM(E99:E102)</f>
        <v>1253791</v>
      </c>
      <c r="F98" s="118">
        <f>SUM(F99:F102)</f>
        <v>1253791</v>
      </c>
      <c r="G98" s="118">
        <f t="shared" si="24"/>
        <v>0</v>
      </c>
      <c r="H98" s="118">
        <f>SUM(H99:H102)</f>
        <v>0</v>
      </c>
      <c r="I98" s="118">
        <f>SUM(I99:I102)</f>
        <v>0</v>
      </c>
      <c r="J98" s="118">
        <f t="shared" si="25"/>
        <v>0</v>
      </c>
      <c r="K98" s="118">
        <f>SUM(K99:K102)</f>
        <v>44734</v>
      </c>
      <c r="L98" s="118">
        <f>SUM(L99:L102)</f>
        <v>66214</v>
      </c>
      <c r="M98" s="118">
        <f t="shared" si="26"/>
        <v>21480</v>
      </c>
      <c r="N98" s="118">
        <f>SUM(N99:N102)</f>
        <v>2823900</v>
      </c>
      <c r="O98" s="118">
        <f>SUM(O99:O102)</f>
        <v>2823900</v>
      </c>
      <c r="P98" s="118">
        <f t="shared" si="27"/>
        <v>0</v>
      </c>
      <c r="Q98" s="118">
        <f>SUM(Q99:Q102)</f>
        <v>0</v>
      </c>
      <c r="R98" s="118">
        <f>SUM(R99:R102)</f>
        <v>0</v>
      </c>
      <c r="S98" s="118">
        <f t="shared" si="28"/>
        <v>0</v>
      </c>
      <c r="T98" s="118">
        <f>SUM(T99:T102)</f>
        <v>1543070</v>
      </c>
      <c r="U98" s="118">
        <f>SUM(U99:U102)</f>
        <v>1543070</v>
      </c>
      <c r="V98" s="118">
        <f t="shared" si="29"/>
        <v>0</v>
      </c>
      <c r="W98" s="118">
        <f>SUM(W99:W102)</f>
        <v>0</v>
      </c>
      <c r="X98" s="118">
        <f>SUM(X99:X102)</f>
        <v>0</v>
      </c>
      <c r="Y98" s="118">
        <f t="shared" si="30"/>
        <v>0</v>
      </c>
      <c r="Z98" s="118">
        <f>SUM(Z99:Z102)</f>
        <v>288400</v>
      </c>
      <c r="AA98" s="118">
        <f>SUM(AA99:AA102)</f>
        <v>288400</v>
      </c>
      <c r="AB98" s="118">
        <f t="shared" si="31"/>
        <v>0</v>
      </c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  <c r="DK98" s="116"/>
      <c r="DL98" s="116"/>
      <c r="DM98" s="116"/>
      <c r="DN98" s="116"/>
      <c r="DO98" s="116"/>
      <c r="DP98" s="116"/>
      <c r="DQ98" s="116"/>
      <c r="DR98" s="116"/>
      <c r="DS98" s="116"/>
      <c r="DT98" s="116"/>
      <c r="DU98" s="116"/>
      <c r="DV98" s="116"/>
      <c r="DW98" s="116"/>
      <c r="DX98" s="116"/>
      <c r="DY98" s="116"/>
      <c r="DZ98" s="116"/>
      <c r="EA98" s="116"/>
      <c r="EB98" s="116"/>
      <c r="EC98" s="116"/>
      <c r="ED98" s="116"/>
      <c r="EE98" s="116"/>
      <c r="EF98" s="116"/>
      <c r="EG98" s="116"/>
      <c r="EH98" s="116"/>
      <c r="EI98" s="116"/>
      <c r="EJ98" s="116"/>
      <c r="EK98" s="116"/>
      <c r="EL98" s="116"/>
      <c r="EM98" s="116"/>
      <c r="EN98" s="116"/>
      <c r="EO98" s="116"/>
      <c r="EP98" s="116"/>
      <c r="EQ98" s="116"/>
      <c r="ER98" s="116"/>
      <c r="ES98" s="116"/>
      <c r="ET98" s="116"/>
      <c r="EU98" s="116"/>
      <c r="EV98" s="116"/>
      <c r="EW98" s="116"/>
      <c r="EX98" s="116"/>
      <c r="EY98" s="116"/>
      <c r="EZ98" s="116"/>
      <c r="FA98" s="116"/>
      <c r="FB98" s="116"/>
      <c r="FC98" s="116"/>
      <c r="FD98" s="116"/>
      <c r="FE98" s="116"/>
      <c r="FF98" s="116"/>
      <c r="FG98" s="116"/>
      <c r="FH98" s="116"/>
      <c r="FI98" s="116"/>
      <c r="FJ98" s="116"/>
      <c r="FK98" s="116"/>
      <c r="FL98" s="116"/>
      <c r="FM98" s="116"/>
      <c r="FN98" s="116"/>
      <c r="FO98" s="116"/>
      <c r="FP98" s="116"/>
      <c r="FQ98" s="116"/>
      <c r="FR98" s="116"/>
      <c r="FS98" s="116"/>
      <c r="FT98" s="116"/>
      <c r="FU98" s="116"/>
      <c r="FV98" s="116"/>
      <c r="FW98" s="116"/>
      <c r="FX98" s="116"/>
      <c r="FY98" s="116"/>
      <c r="FZ98" s="116"/>
      <c r="GA98" s="116"/>
      <c r="GB98" s="116"/>
      <c r="GC98" s="116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  <c r="GX98" s="100"/>
      <c r="GY98" s="100"/>
      <c r="GZ98" s="100"/>
      <c r="HA98" s="100"/>
      <c r="HB98" s="100"/>
      <c r="HC98" s="100"/>
      <c r="HD98" s="100"/>
      <c r="HE98" s="100"/>
      <c r="HF98" s="100"/>
      <c r="HG98" s="100"/>
      <c r="HH98" s="100"/>
      <c r="HI98" s="100"/>
      <c r="HJ98" s="100"/>
      <c r="HK98" s="100"/>
      <c r="HL98" s="100"/>
      <c r="HM98" s="100"/>
      <c r="HN98" s="100"/>
      <c r="HO98" s="100"/>
      <c r="HP98" s="100"/>
      <c r="HQ98" s="100"/>
      <c r="HR98" s="100"/>
      <c r="HS98" s="100"/>
      <c r="HT98" s="100"/>
      <c r="HU98" s="100"/>
      <c r="HV98" s="100"/>
      <c r="HW98" s="100"/>
      <c r="HX98" s="100"/>
      <c r="HY98" s="100"/>
      <c r="HZ98" s="100"/>
      <c r="IA98" s="100"/>
      <c r="IB98" s="100"/>
      <c r="IC98" s="100"/>
      <c r="ID98" s="100"/>
      <c r="IE98" s="100"/>
      <c r="IF98" s="100"/>
      <c r="IG98" s="100"/>
      <c r="IH98" s="100"/>
      <c r="II98" s="100"/>
      <c r="IJ98" s="100"/>
      <c r="IK98" s="100"/>
      <c r="IL98" s="100"/>
      <c r="IM98" s="100"/>
      <c r="IN98" s="100"/>
      <c r="IO98" s="100"/>
      <c r="IP98" s="100"/>
      <c r="IQ98" s="100"/>
      <c r="IR98" s="100"/>
    </row>
    <row r="99" spans="1:252" ht="46.8" x14ac:dyDescent="0.3">
      <c r="A99" s="123" t="s">
        <v>169</v>
      </c>
      <c r="B99" s="124">
        <f t="shared" si="23"/>
        <v>2248876</v>
      </c>
      <c r="C99" s="124">
        <f t="shared" si="23"/>
        <v>2248876</v>
      </c>
      <c r="D99" s="124">
        <f t="shared" si="23"/>
        <v>0</v>
      </c>
      <c r="E99" s="124">
        <f>55072+317600</f>
        <v>372672</v>
      </c>
      <c r="F99" s="124">
        <f>55072+317600</f>
        <v>372672</v>
      </c>
      <c r="G99" s="124">
        <f t="shared" si="24"/>
        <v>0</v>
      </c>
      <c r="H99" s="124">
        <v>0</v>
      </c>
      <c r="I99" s="124">
        <v>0</v>
      </c>
      <c r="J99" s="124">
        <f t="shared" si="25"/>
        <v>0</v>
      </c>
      <c r="K99" s="124">
        <f>150000-55072+22779+5719+3434+37713+197761-317600</f>
        <v>44734</v>
      </c>
      <c r="L99" s="124">
        <f>150000-55072+22779+5719+3434+37713+197761-317600</f>
        <v>44734</v>
      </c>
      <c r="M99" s="124">
        <f t="shared" si="26"/>
        <v>0</v>
      </c>
      <c r="N99" s="124">
        <v>0</v>
      </c>
      <c r="O99" s="124">
        <v>0</v>
      </c>
      <c r="P99" s="124">
        <f t="shared" si="27"/>
        <v>0</v>
      </c>
      <c r="Q99" s="124">
        <v>0</v>
      </c>
      <c r="R99" s="124">
        <v>0</v>
      </c>
      <c r="S99" s="124">
        <f t="shared" si="28"/>
        <v>0</v>
      </c>
      <c r="T99" s="124">
        <v>1543070</v>
      </c>
      <c r="U99" s="124">
        <v>1543070</v>
      </c>
      <c r="V99" s="124">
        <f t="shared" si="29"/>
        <v>0</v>
      </c>
      <c r="W99" s="124">
        <v>0</v>
      </c>
      <c r="X99" s="124">
        <v>0</v>
      </c>
      <c r="Y99" s="124">
        <f t="shared" si="30"/>
        <v>0</v>
      </c>
      <c r="Z99" s="124">
        <v>288400</v>
      </c>
      <c r="AA99" s="124">
        <v>288400</v>
      </c>
      <c r="AB99" s="124">
        <f t="shared" si="31"/>
        <v>0</v>
      </c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00"/>
      <c r="GE99" s="100"/>
      <c r="GF99" s="100"/>
      <c r="GG99" s="100"/>
      <c r="GH99" s="100"/>
      <c r="GI99" s="100"/>
      <c r="GJ99" s="100"/>
      <c r="GK99" s="100"/>
      <c r="GL99" s="100"/>
      <c r="GM99" s="100"/>
      <c r="GN99" s="100"/>
      <c r="GO99" s="100"/>
      <c r="GP99" s="100"/>
      <c r="GQ99" s="100"/>
      <c r="GR99" s="100"/>
      <c r="GS99" s="100"/>
      <c r="GT99" s="100"/>
      <c r="GU99" s="100"/>
      <c r="GV99" s="100"/>
      <c r="GW99" s="100"/>
      <c r="GX99" s="100"/>
      <c r="GY99" s="100"/>
      <c r="GZ99" s="100"/>
      <c r="HA99" s="100"/>
      <c r="HB99" s="100"/>
      <c r="HC99" s="100"/>
      <c r="HD99" s="100"/>
      <c r="HE99" s="100"/>
      <c r="HF99" s="100"/>
      <c r="HG99" s="100"/>
      <c r="HH99" s="100"/>
      <c r="HI99" s="100"/>
      <c r="HJ99" s="100"/>
      <c r="HK99" s="100"/>
      <c r="HL99" s="100"/>
      <c r="HM99" s="100"/>
      <c r="HN99" s="100"/>
      <c r="HO99" s="100"/>
      <c r="HP99" s="100"/>
      <c r="HQ99" s="100"/>
      <c r="HR99" s="100"/>
      <c r="HS99" s="100"/>
      <c r="HT99" s="100"/>
      <c r="HU99" s="100"/>
      <c r="HV99" s="100"/>
      <c r="HW99" s="100"/>
      <c r="HX99" s="100"/>
      <c r="HY99" s="100"/>
      <c r="HZ99" s="100"/>
      <c r="IA99" s="100"/>
      <c r="IB99" s="100"/>
      <c r="IC99" s="100"/>
      <c r="ID99" s="100"/>
      <c r="IE99" s="100"/>
      <c r="IF99" s="100"/>
      <c r="IG99" s="100"/>
      <c r="IH99" s="100"/>
      <c r="II99" s="100"/>
      <c r="IJ99" s="100"/>
      <c r="IK99" s="100"/>
      <c r="IL99" s="100"/>
      <c r="IM99" s="100"/>
      <c r="IN99" s="100"/>
      <c r="IO99" s="100"/>
      <c r="IP99" s="100"/>
      <c r="IQ99" s="100"/>
      <c r="IR99" s="100"/>
    </row>
    <row r="100" spans="1:252" ht="93.6" x14ac:dyDescent="0.3">
      <c r="A100" s="132" t="s">
        <v>170</v>
      </c>
      <c r="B100" s="124">
        <f t="shared" si="23"/>
        <v>1222176</v>
      </c>
      <c r="C100" s="124">
        <f t="shared" si="23"/>
        <v>1243656</v>
      </c>
      <c r="D100" s="124">
        <f t="shared" si="23"/>
        <v>21480</v>
      </c>
      <c r="E100" s="124">
        <v>322217</v>
      </c>
      <c r="F100" s="124">
        <v>322217</v>
      </c>
      <c r="G100" s="124">
        <f t="shared" si="24"/>
        <v>0</v>
      </c>
      <c r="H100" s="124">
        <v>0</v>
      </c>
      <c r="I100" s="124">
        <v>0</v>
      </c>
      <c r="J100" s="124">
        <f t="shared" si="25"/>
        <v>0</v>
      </c>
      <c r="K100" s="124">
        <v>0</v>
      </c>
      <c r="L100" s="124">
        <v>21480</v>
      </c>
      <c r="M100" s="124">
        <f t="shared" si="26"/>
        <v>21480</v>
      </c>
      <c r="N100" s="124">
        <f>1222176-322217</f>
        <v>899959</v>
      </c>
      <c r="O100" s="124">
        <f>1222176-322217</f>
        <v>899959</v>
      </c>
      <c r="P100" s="124">
        <f t="shared" si="27"/>
        <v>0</v>
      </c>
      <c r="Q100" s="124">
        <v>0</v>
      </c>
      <c r="R100" s="124">
        <v>0</v>
      </c>
      <c r="S100" s="124">
        <f t="shared" si="28"/>
        <v>0</v>
      </c>
      <c r="T100" s="124">
        <v>0</v>
      </c>
      <c r="U100" s="124">
        <v>0</v>
      </c>
      <c r="V100" s="124">
        <f t="shared" si="29"/>
        <v>0</v>
      </c>
      <c r="W100" s="124">
        <v>0</v>
      </c>
      <c r="X100" s="124">
        <v>0</v>
      </c>
      <c r="Y100" s="124">
        <f t="shared" si="30"/>
        <v>0</v>
      </c>
      <c r="Z100" s="124">
        <v>0</v>
      </c>
      <c r="AA100" s="124">
        <v>0</v>
      </c>
      <c r="AB100" s="124">
        <f t="shared" si="31"/>
        <v>0</v>
      </c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16"/>
      <c r="FK100" s="116"/>
      <c r="FL100" s="116"/>
      <c r="FM100" s="116"/>
      <c r="FN100" s="116"/>
      <c r="FO100" s="116"/>
      <c r="FP100" s="116"/>
      <c r="FQ100" s="116"/>
      <c r="FR100" s="116"/>
      <c r="FS100" s="116"/>
      <c r="FT100" s="116"/>
      <c r="FU100" s="116"/>
      <c r="FV100" s="116"/>
      <c r="FW100" s="116"/>
      <c r="FX100" s="116"/>
      <c r="FY100" s="116"/>
      <c r="FZ100" s="116"/>
      <c r="GA100" s="116"/>
      <c r="GB100" s="116"/>
      <c r="GC100" s="116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0"/>
      <c r="IG100" s="100"/>
      <c r="IH100" s="100"/>
      <c r="II100" s="100"/>
      <c r="IJ100" s="100"/>
      <c r="IK100" s="100"/>
      <c r="IL100" s="100"/>
      <c r="IM100" s="100"/>
      <c r="IN100" s="100"/>
      <c r="IO100" s="100"/>
      <c r="IP100" s="100"/>
      <c r="IQ100" s="100"/>
      <c r="IR100" s="100"/>
    </row>
    <row r="101" spans="1:252" ht="62.4" x14ac:dyDescent="0.3">
      <c r="A101" s="131" t="s">
        <v>171</v>
      </c>
      <c r="B101" s="124">
        <f t="shared" si="23"/>
        <v>1776000</v>
      </c>
      <c r="C101" s="124">
        <f t="shared" si="23"/>
        <v>1776000</v>
      </c>
      <c r="D101" s="124">
        <f t="shared" si="23"/>
        <v>0</v>
      </c>
      <c r="E101" s="124">
        <v>177600</v>
      </c>
      <c r="F101" s="124">
        <v>177600</v>
      </c>
      <c r="G101" s="124">
        <f t="shared" si="24"/>
        <v>0</v>
      </c>
      <c r="H101" s="124">
        <v>0</v>
      </c>
      <c r="I101" s="124">
        <v>0</v>
      </c>
      <c r="J101" s="124">
        <f t="shared" si="25"/>
        <v>0</v>
      </c>
      <c r="K101" s="124">
        <v>0</v>
      </c>
      <c r="L101" s="124">
        <v>0</v>
      </c>
      <c r="M101" s="124">
        <f t="shared" si="26"/>
        <v>0</v>
      </c>
      <c r="N101" s="124">
        <v>1598400</v>
      </c>
      <c r="O101" s="124">
        <v>1598400</v>
      </c>
      <c r="P101" s="124">
        <f t="shared" si="27"/>
        <v>0</v>
      </c>
      <c r="Q101" s="124">
        <v>0</v>
      </c>
      <c r="R101" s="124">
        <v>0</v>
      </c>
      <c r="S101" s="124">
        <f t="shared" si="28"/>
        <v>0</v>
      </c>
      <c r="T101" s="124">
        <v>0</v>
      </c>
      <c r="U101" s="124">
        <v>0</v>
      </c>
      <c r="V101" s="124">
        <f t="shared" si="29"/>
        <v>0</v>
      </c>
      <c r="W101" s="124">
        <v>0</v>
      </c>
      <c r="X101" s="124">
        <v>0</v>
      </c>
      <c r="Y101" s="124">
        <f t="shared" si="30"/>
        <v>0</v>
      </c>
      <c r="Z101" s="124">
        <v>0</v>
      </c>
      <c r="AA101" s="124">
        <v>0</v>
      </c>
      <c r="AB101" s="124">
        <f t="shared" si="31"/>
        <v>0</v>
      </c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  <c r="EL101" s="100"/>
      <c r="EM101" s="100"/>
      <c r="EN101" s="100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00"/>
      <c r="EZ101" s="100"/>
      <c r="FA101" s="100"/>
      <c r="FB101" s="100"/>
      <c r="FC101" s="100"/>
      <c r="FD101" s="100"/>
      <c r="FE101" s="100"/>
      <c r="FF101" s="100"/>
      <c r="FG101" s="100"/>
      <c r="FH101" s="100"/>
      <c r="FI101" s="100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00"/>
      <c r="GE101" s="100"/>
      <c r="GF101" s="100"/>
      <c r="GG101" s="100"/>
      <c r="GH101" s="100"/>
      <c r="GI101" s="100"/>
      <c r="GJ101" s="100"/>
      <c r="GK101" s="100"/>
      <c r="GL101" s="100"/>
      <c r="GM101" s="100"/>
      <c r="GN101" s="100"/>
      <c r="GO101" s="100"/>
      <c r="GP101" s="100"/>
      <c r="GQ101" s="100"/>
      <c r="GR101" s="100"/>
      <c r="GS101" s="100"/>
      <c r="GT101" s="100"/>
      <c r="GU101" s="100"/>
      <c r="GV101" s="100"/>
      <c r="GW101" s="100"/>
      <c r="GX101" s="100"/>
      <c r="GY101" s="100"/>
      <c r="GZ101" s="100"/>
      <c r="HA101" s="100"/>
      <c r="HB101" s="100"/>
      <c r="HC101" s="100"/>
      <c r="HD101" s="100"/>
      <c r="HE101" s="100"/>
      <c r="HF101" s="100"/>
      <c r="HG101" s="100"/>
      <c r="HH101" s="100"/>
      <c r="HI101" s="100"/>
      <c r="HJ101" s="100"/>
      <c r="HK101" s="100"/>
      <c r="HL101" s="100"/>
      <c r="HM101" s="100"/>
      <c r="HN101" s="100"/>
      <c r="HO101" s="100"/>
      <c r="HP101" s="100"/>
      <c r="HQ101" s="100"/>
      <c r="HR101" s="100"/>
      <c r="HS101" s="100"/>
      <c r="HT101" s="100"/>
      <c r="HU101" s="100"/>
      <c r="HV101" s="100"/>
      <c r="HW101" s="100"/>
      <c r="HX101" s="100"/>
      <c r="HY101" s="100"/>
      <c r="HZ101" s="100"/>
      <c r="IA101" s="100"/>
      <c r="IB101" s="100"/>
      <c r="IC101" s="100"/>
      <c r="ID101" s="100"/>
      <c r="IE101" s="100"/>
      <c r="IF101" s="100"/>
      <c r="IG101" s="100"/>
      <c r="IH101" s="100"/>
      <c r="II101" s="100"/>
      <c r="IJ101" s="100"/>
      <c r="IK101" s="100"/>
      <c r="IL101" s="100"/>
      <c r="IM101" s="100"/>
      <c r="IN101" s="100"/>
      <c r="IO101" s="100"/>
      <c r="IP101" s="100"/>
      <c r="IQ101" s="100"/>
      <c r="IR101" s="100"/>
    </row>
    <row r="102" spans="1:252" ht="93.6" x14ac:dyDescent="0.3">
      <c r="A102" s="132" t="s">
        <v>172</v>
      </c>
      <c r="B102" s="124">
        <f t="shared" si="23"/>
        <v>706843</v>
      </c>
      <c r="C102" s="124">
        <f t="shared" si="23"/>
        <v>706843</v>
      </c>
      <c r="D102" s="124">
        <f t="shared" si="23"/>
        <v>0</v>
      </c>
      <c r="E102" s="124">
        <v>381302</v>
      </c>
      <c r="F102" s="124">
        <v>381302</v>
      </c>
      <c r="G102" s="124">
        <f t="shared" si="24"/>
        <v>0</v>
      </c>
      <c r="H102" s="124">
        <v>0</v>
      </c>
      <c r="I102" s="124">
        <v>0</v>
      </c>
      <c r="J102" s="124">
        <f t="shared" si="25"/>
        <v>0</v>
      </c>
      <c r="K102" s="124">
        <v>0</v>
      </c>
      <c r="L102" s="124">
        <v>0</v>
      </c>
      <c r="M102" s="124">
        <f t="shared" si="26"/>
        <v>0</v>
      </c>
      <c r="N102" s="124">
        <f>706843-381302</f>
        <v>325541</v>
      </c>
      <c r="O102" s="124">
        <f>706843-381302</f>
        <v>325541</v>
      </c>
      <c r="P102" s="124">
        <f t="shared" si="27"/>
        <v>0</v>
      </c>
      <c r="Q102" s="124">
        <v>0</v>
      </c>
      <c r="R102" s="124">
        <v>0</v>
      </c>
      <c r="S102" s="124">
        <f t="shared" si="28"/>
        <v>0</v>
      </c>
      <c r="T102" s="124">
        <v>0</v>
      </c>
      <c r="U102" s="124">
        <v>0</v>
      </c>
      <c r="V102" s="124">
        <f t="shared" si="29"/>
        <v>0</v>
      </c>
      <c r="W102" s="124">
        <v>0</v>
      </c>
      <c r="X102" s="124">
        <v>0</v>
      </c>
      <c r="Y102" s="124">
        <f t="shared" si="30"/>
        <v>0</v>
      </c>
      <c r="Z102" s="124">
        <v>0</v>
      </c>
      <c r="AA102" s="124">
        <v>0</v>
      </c>
      <c r="AB102" s="124">
        <f t="shared" si="31"/>
        <v>0</v>
      </c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00"/>
      <c r="EZ102" s="100"/>
      <c r="FA102" s="100"/>
      <c r="FB102" s="100"/>
      <c r="FC102" s="100"/>
      <c r="FD102" s="100"/>
      <c r="FE102" s="100"/>
      <c r="FF102" s="100"/>
      <c r="FG102" s="100"/>
      <c r="FH102" s="100"/>
      <c r="FI102" s="100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00"/>
      <c r="GE102" s="100"/>
      <c r="GF102" s="100"/>
      <c r="GG102" s="100"/>
      <c r="GH102" s="100"/>
      <c r="GI102" s="100"/>
      <c r="GJ102" s="100"/>
      <c r="GK102" s="100"/>
      <c r="GL102" s="100"/>
      <c r="GM102" s="100"/>
      <c r="GN102" s="100"/>
      <c r="GO102" s="100"/>
      <c r="GP102" s="100"/>
      <c r="GQ102" s="100"/>
      <c r="GR102" s="100"/>
      <c r="GS102" s="100"/>
      <c r="GT102" s="100"/>
      <c r="GU102" s="100"/>
      <c r="GV102" s="100"/>
      <c r="GW102" s="100"/>
      <c r="GX102" s="100"/>
      <c r="GY102" s="100"/>
      <c r="GZ102" s="100"/>
      <c r="HA102" s="100"/>
      <c r="HB102" s="100"/>
      <c r="HC102" s="100"/>
      <c r="HD102" s="100"/>
      <c r="HE102" s="100"/>
      <c r="HF102" s="100"/>
      <c r="HG102" s="100"/>
      <c r="HH102" s="100"/>
      <c r="HI102" s="100"/>
      <c r="HJ102" s="100"/>
      <c r="HK102" s="100"/>
      <c r="HL102" s="100"/>
      <c r="HM102" s="100"/>
      <c r="HN102" s="100"/>
      <c r="HO102" s="100"/>
      <c r="HP102" s="100"/>
      <c r="HQ102" s="100"/>
      <c r="HR102" s="100"/>
      <c r="HS102" s="100"/>
      <c r="HT102" s="100"/>
      <c r="HU102" s="100"/>
      <c r="HV102" s="100"/>
      <c r="HW102" s="100"/>
      <c r="HX102" s="100"/>
      <c r="HY102" s="100"/>
      <c r="HZ102" s="100"/>
      <c r="IA102" s="100"/>
      <c r="IB102" s="100"/>
      <c r="IC102" s="100"/>
      <c r="ID102" s="100"/>
      <c r="IE102" s="100"/>
      <c r="IF102" s="100"/>
      <c r="IG102" s="100"/>
      <c r="IH102" s="100"/>
      <c r="II102" s="100"/>
      <c r="IJ102" s="100"/>
      <c r="IK102" s="100"/>
      <c r="IL102" s="100"/>
      <c r="IM102" s="100"/>
      <c r="IN102" s="100"/>
      <c r="IO102" s="100"/>
      <c r="IP102" s="100"/>
      <c r="IQ102" s="100"/>
      <c r="IR102" s="100"/>
    </row>
    <row r="103" spans="1:252" x14ac:dyDescent="0.3">
      <c r="A103" s="117" t="s">
        <v>173</v>
      </c>
      <c r="B103" s="118">
        <f t="shared" si="23"/>
        <v>33160479</v>
      </c>
      <c r="C103" s="118">
        <f t="shared" si="23"/>
        <v>33195604</v>
      </c>
      <c r="D103" s="118">
        <f t="shared" si="23"/>
        <v>35125</v>
      </c>
      <c r="E103" s="118">
        <f>SUM(E104,E123,E131,E183,E214,E269,E298,E163)</f>
        <v>1619163</v>
      </c>
      <c r="F103" s="118">
        <f>SUM(F104,F123,F131,F183,F214,F269,F298,F163)</f>
        <v>1619163</v>
      </c>
      <c r="G103" s="118">
        <f t="shared" si="24"/>
        <v>0</v>
      </c>
      <c r="H103" s="118">
        <f>SUM(H104,H123,H131,H183,H214,H269,H298,H163)</f>
        <v>392281</v>
      </c>
      <c r="I103" s="118">
        <f>SUM(I104,I123,I131,I183,I214,I269,I298,I163)</f>
        <v>392281</v>
      </c>
      <c r="J103" s="118">
        <f t="shared" si="25"/>
        <v>0</v>
      </c>
      <c r="K103" s="118">
        <f>SUM(K104,K123,K131,K183,K214,K269,K298,K163)</f>
        <v>2072996</v>
      </c>
      <c r="L103" s="118">
        <f>SUM(L104,L123,L131,L183,L214,L269,L298,L163)</f>
        <v>2152169</v>
      </c>
      <c r="M103" s="118">
        <f t="shared" si="26"/>
        <v>79173</v>
      </c>
      <c r="N103" s="118">
        <f>SUM(N104,N123,N131,N183,N214,N269,N298,N163)</f>
        <v>9635324</v>
      </c>
      <c r="O103" s="118">
        <f>SUM(O104,O123,O131,O183,O214,O269,O298,O163)</f>
        <v>9673153</v>
      </c>
      <c r="P103" s="118">
        <f t="shared" si="27"/>
        <v>37829</v>
      </c>
      <c r="Q103" s="118">
        <f>SUM(Q104,Q123,Q131,Q183,Q214,Q269,Q298,Q163)</f>
        <v>582931</v>
      </c>
      <c r="R103" s="118">
        <f>SUM(R104,R123,R131,R183,R214,R269,R298,R163)</f>
        <v>496994</v>
      </c>
      <c r="S103" s="118">
        <f t="shared" si="28"/>
        <v>-85937</v>
      </c>
      <c r="T103" s="118">
        <f>SUM(T104,T123,T131,T183,T214,T269,T298,T163)</f>
        <v>3533772</v>
      </c>
      <c r="U103" s="118">
        <f>SUM(U104,U123,U131,U183,U214,U269,U298,U163)</f>
        <v>3533772</v>
      </c>
      <c r="V103" s="118">
        <f t="shared" si="29"/>
        <v>0</v>
      </c>
      <c r="W103" s="118">
        <f>SUM(W104,W123,W131,W183,W214,W269,W298,W163)</f>
        <v>60668</v>
      </c>
      <c r="X103" s="118">
        <f>SUM(X104,X123,X131,X183,X214,X269,X298,X163)</f>
        <v>64728</v>
      </c>
      <c r="Y103" s="118">
        <f t="shared" si="30"/>
        <v>4060</v>
      </c>
      <c r="Z103" s="118">
        <f>SUM(Z104,Z123,Z131,Z183,Z214,Z269,Z298,Z163)</f>
        <v>15263344</v>
      </c>
      <c r="AA103" s="118">
        <f>SUM(AA104,AA123,AA131,AA183,AA214,AA269,AA298,AA163)</f>
        <v>15263344</v>
      </c>
      <c r="AB103" s="118">
        <f t="shared" si="31"/>
        <v>0</v>
      </c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00"/>
      <c r="EZ103" s="100"/>
      <c r="FA103" s="100"/>
      <c r="FB103" s="100"/>
      <c r="FC103" s="100"/>
      <c r="FD103" s="100"/>
      <c r="FE103" s="100"/>
      <c r="FF103" s="100"/>
      <c r="FG103" s="100"/>
      <c r="FH103" s="100"/>
      <c r="FI103" s="100"/>
      <c r="FJ103" s="100"/>
      <c r="FK103" s="100"/>
      <c r="FL103" s="100"/>
      <c r="FM103" s="100"/>
      <c r="FN103" s="100"/>
      <c r="FO103" s="100"/>
      <c r="FP103" s="100"/>
      <c r="FQ103" s="100"/>
      <c r="FR103" s="100"/>
      <c r="FS103" s="100"/>
      <c r="FT103" s="100"/>
      <c r="FU103" s="100"/>
      <c r="FV103" s="100"/>
      <c r="FW103" s="100"/>
      <c r="FX103" s="100"/>
      <c r="FY103" s="100"/>
      <c r="FZ103" s="100"/>
      <c r="GA103" s="100"/>
      <c r="GB103" s="100"/>
      <c r="GC103" s="100"/>
      <c r="GD103" s="100"/>
      <c r="GE103" s="100"/>
      <c r="GF103" s="100"/>
      <c r="GG103" s="100"/>
      <c r="GH103" s="100"/>
      <c r="GI103" s="100"/>
      <c r="GJ103" s="100"/>
      <c r="GK103" s="100"/>
      <c r="GL103" s="100"/>
      <c r="GM103" s="100"/>
      <c r="GN103" s="100"/>
      <c r="GO103" s="100"/>
      <c r="GP103" s="100"/>
      <c r="GQ103" s="100"/>
      <c r="GR103" s="100"/>
      <c r="GS103" s="100"/>
      <c r="GT103" s="100"/>
      <c r="GU103" s="100"/>
      <c r="GV103" s="100"/>
      <c r="GW103" s="100"/>
      <c r="GX103" s="100"/>
      <c r="GY103" s="100"/>
      <c r="GZ103" s="100"/>
      <c r="HA103" s="100"/>
      <c r="HB103" s="100"/>
      <c r="HC103" s="100"/>
      <c r="HD103" s="100"/>
      <c r="HE103" s="100"/>
      <c r="HF103" s="100"/>
      <c r="HG103" s="100"/>
      <c r="HH103" s="100"/>
      <c r="HI103" s="100"/>
      <c r="HJ103" s="100"/>
      <c r="HK103" s="100"/>
      <c r="HL103" s="100"/>
      <c r="HM103" s="100"/>
      <c r="HN103" s="100"/>
      <c r="HO103" s="100"/>
      <c r="HP103" s="100"/>
      <c r="HQ103" s="100"/>
      <c r="HR103" s="100"/>
      <c r="HS103" s="100"/>
      <c r="HT103" s="100"/>
      <c r="HU103" s="100"/>
      <c r="HV103" s="100"/>
      <c r="HW103" s="100"/>
      <c r="HX103" s="100"/>
      <c r="HY103" s="100"/>
      <c r="HZ103" s="100"/>
      <c r="IA103" s="100"/>
      <c r="IB103" s="100"/>
      <c r="IC103" s="100"/>
      <c r="ID103" s="100"/>
      <c r="IE103" s="100"/>
      <c r="IF103" s="100"/>
      <c r="IG103" s="100"/>
      <c r="IH103" s="100"/>
      <c r="II103" s="100"/>
      <c r="IJ103" s="100"/>
      <c r="IK103" s="100"/>
      <c r="IL103" s="100"/>
      <c r="IM103" s="100"/>
      <c r="IN103" s="100"/>
      <c r="IO103" s="100"/>
      <c r="IP103" s="100"/>
      <c r="IQ103" s="100"/>
      <c r="IR103" s="100"/>
    </row>
    <row r="104" spans="1:252" x14ac:dyDescent="0.3">
      <c r="A104" s="117" t="s">
        <v>86</v>
      </c>
      <c r="B104" s="118">
        <f t="shared" si="23"/>
        <v>242071</v>
      </c>
      <c r="C104" s="118">
        <f t="shared" si="23"/>
        <v>242071</v>
      </c>
      <c r="D104" s="118">
        <f t="shared" si="23"/>
        <v>0</v>
      </c>
      <c r="E104" s="118">
        <f>SUM(E105,E111,E113,E120)</f>
        <v>0</v>
      </c>
      <c r="F104" s="118">
        <f>SUM(F105,F111,F113,F120)</f>
        <v>0</v>
      </c>
      <c r="G104" s="118">
        <f t="shared" si="24"/>
        <v>0</v>
      </c>
      <c r="H104" s="118">
        <f t="shared" ref="H104:I104" si="32">SUM(H105,H111,H113,H120)</f>
        <v>0</v>
      </c>
      <c r="I104" s="118">
        <f t="shared" si="32"/>
        <v>0</v>
      </c>
      <c r="J104" s="118">
        <f t="shared" si="25"/>
        <v>0</v>
      </c>
      <c r="K104" s="118">
        <f t="shared" ref="K104:L104" si="33">SUM(K105,K111,K113,K120)</f>
        <v>118412</v>
      </c>
      <c r="L104" s="118">
        <f t="shared" si="33"/>
        <v>118412</v>
      </c>
      <c r="M104" s="118">
        <f t="shared" si="26"/>
        <v>0</v>
      </c>
      <c r="N104" s="118">
        <f t="shared" ref="N104:O104" si="34">SUM(N105,N111,N113,N120)</f>
        <v>48650</v>
      </c>
      <c r="O104" s="118">
        <f t="shared" si="34"/>
        <v>48650</v>
      </c>
      <c r="P104" s="118">
        <f t="shared" si="27"/>
        <v>0</v>
      </c>
      <c r="Q104" s="118">
        <f t="shared" ref="Q104:R104" si="35">SUM(Q105,Q111,Q113,Q120)</f>
        <v>0</v>
      </c>
      <c r="R104" s="118">
        <f t="shared" si="35"/>
        <v>0</v>
      </c>
      <c r="S104" s="118">
        <f t="shared" si="28"/>
        <v>0</v>
      </c>
      <c r="T104" s="118">
        <f t="shared" ref="T104:U104" si="36">SUM(T105,T111,T113,T120)</f>
        <v>30865</v>
      </c>
      <c r="U104" s="118">
        <f t="shared" si="36"/>
        <v>30865</v>
      </c>
      <c r="V104" s="118">
        <f t="shared" si="29"/>
        <v>0</v>
      </c>
      <c r="W104" s="118">
        <f t="shared" ref="W104:X104" si="37">SUM(W105,W111,W113,W120)</f>
        <v>0</v>
      </c>
      <c r="X104" s="118">
        <f t="shared" si="37"/>
        <v>0</v>
      </c>
      <c r="Y104" s="118">
        <f t="shared" si="30"/>
        <v>0</v>
      </c>
      <c r="Z104" s="118">
        <f t="shared" ref="Z104:AA104" si="38">SUM(Z105,Z111,Z113,Z120)</f>
        <v>44144</v>
      </c>
      <c r="AA104" s="118">
        <f t="shared" si="38"/>
        <v>44144</v>
      </c>
      <c r="AB104" s="118">
        <f t="shared" si="31"/>
        <v>0</v>
      </c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00"/>
      <c r="EZ104" s="100"/>
      <c r="FA104" s="100"/>
      <c r="FB104" s="100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00"/>
      <c r="FN104" s="100"/>
      <c r="FO104" s="100"/>
      <c r="FP104" s="100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  <c r="GD104" s="100"/>
      <c r="GE104" s="100"/>
      <c r="GF104" s="100"/>
      <c r="GG104" s="100"/>
      <c r="GH104" s="100"/>
      <c r="GI104" s="100"/>
      <c r="GJ104" s="100"/>
      <c r="GK104" s="100"/>
      <c r="GL104" s="100"/>
      <c r="GM104" s="100"/>
      <c r="GN104" s="100"/>
      <c r="GO104" s="100"/>
      <c r="GP104" s="100"/>
      <c r="GQ104" s="100"/>
      <c r="GR104" s="100"/>
      <c r="GS104" s="100"/>
      <c r="GT104" s="100"/>
      <c r="GU104" s="100"/>
      <c r="GV104" s="100"/>
      <c r="GW104" s="100"/>
      <c r="GX104" s="100"/>
      <c r="GY104" s="100"/>
      <c r="GZ104" s="100"/>
      <c r="HA104" s="100"/>
      <c r="HB104" s="100"/>
      <c r="HC104" s="100"/>
      <c r="HD104" s="100"/>
      <c r="HE104" s="100"/>
      <c r="HF104" s="100"/>
      <c r="HG104" s="100"/>
      <c r="HH104" s="100"/>
      <c r="HI104" s="100"/>
      <c r="HJ104" s="100"/>
      <c r="HK104" s="100"/>
      <c r="HL104" s="100"/>
      <c r="HM104" s="100"/>
      <c r="HN104" s="100"/>
      <c r="HO104" s="100"/>
      <c r="HP104" s="100"/>
      <c r="HQ104" s="100"/>
      <c r="HR104" s="100"/>
      <c r="HS104" s="100"/>
      <c r="HT104" s="100"/>
      <c r="HU104" s="100"/>
      <c r="HV104" s="100"/>
      <c r="HW104" s="100"/>
      <c r="HX104" s="100"/>
      <c r="HY104" s="100"/>
      <c r="HZ104" s="100"/>
      <c r="IA104" s="100"/>
      <c r="IB104" s="100"/>
      <c r="IC104" s="100"/>
      <c r="ID104" s="100"/>
      <c r="IE104" s="100"/>
      <c r="IF104" s="100"/>
      <c r="IG104" s="100"/>
      <c r="IH104" s="100"/>
      <c r="II104" s="100"/>
      <c r="IJ104" s="100"/>
      <c r="IK104" s="100"/>
      <c r="IL104" s="100"/>
      <c r="IM104" s="100"/>
      <c r="IN104" s="100"/>
      <c r="IO104" s="100"/>
      <c r="IP104" s="100"/>
      <c r="IQ104" s="100"/>
      <c r="IR104" s="100"/>
    </row>
    <row r="105" spans="1:252" x14ac:dyDescent="0.3">
      <c r="A105" s="117" t="s">
        <v>174</v>
      </c>
      <c r="B105" s="118">
        <f t="shared" si="23"/>
        <v>118708</v>
      </c>
      <c r="C105" s="118">
        <f t="shared" si="23"/>
        <v>118708</v>
      </c>
      <c r="D105" s="118">
        <f t="shared" si="23"/>
        <v>0</v>
      </c>
      <c r="E105" s="118">
        <f>SUM(E106:E110)</f>
        <v>0</v>
      </c>
      <c r="F105" s="118">
        <f>SUM(F106:F110)</f>
        <v>0</v>
      </c>
      <c r="G105" s="118">
        <f t="shared" si="24"/>
        <v>0</v>
      </c>
      <c r="H105" s="118">
        <f>SUM(H106:H110)</f>
        <v>0</v>
      </c>
      <c r="I105" s="118">
        <f>SUM(I106:I110)</f>
        <v>0</v>
      </c>
      <c r="J105" s="118">
        <f t="shared" si="25"/>
        <v>0</v>
      </c>
      <c r="K105" s="118">
        <f>SUM(K106:K110)</f>
        <v>73658</v>
      </c>
      <c r="L105" s="118">
        <f>SUM(L106:L110)</f>
        <v>73658</v>
      </c>
      <c r="M105" s="118">
        <f t="shared" si="26"/>
        <v>0</v>
      </c>
      <c r="N105" s="118">
        <f>SUM(N106:N110)</f>
        <v>45050</v>
      </c>
      <c r="O105" s="118">
        <f>SUM(O106:O110)</f>
        <v>45050</v>
      </c>
      <c r="P105" s="118">
        <f t="shared" si="27"/>
        <v>0</v>
      </c>
      <c r="Q105" s="118">
        <f>SUM(Q106:Q110)</f>
        <v>0</v>
      </c>
      <c r="R105" s="118">
        <f>SUM(R106:R110)</f>
        <v>0</v>
      </c>
      <c r="S105" s="118">
        <f t="shared" si="28"/>
        <v>0</v>
      </c>
      <c r="T105" s="118">
        <f>SUM(T106:T110)</f>
        <v>0</v>
      </c>
      <c r="U105" s="118">
        <f>SUM(U106:U110)</f>
        <v>0</v>
      </c>
      <c r="V105" s="118">
        <f t="shared" si="29"/>
        <v>0</v>
      </c>
      <c r="W105" s="118">
        <f>SUM(W106:W110)</f>
        <v>0</v>
      </c>
      <c r="X105" s="118">
        <f>SUM(X106:X110)</f>
        <v>0</v>
      </c>
      <c r="Y105" s="118">
        <f t="shared" si="30"/>
        <v>0</v>
      </c>
      <c r="Z105" s="118">
        <f>SUM(Z106:Z110)</f>
        <v>0</v>
      </c>
      <c r="AA105" s="118">
        <f>SUM(AA106:AA110)</f>
        <v>0</v>
      </c>
      <c r="AB105" s="118">
        <f t="shared" si="31"/>
        <v>0</v>
      </c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  <c r="EO105" s="100"/>
      <c r="EP105" s="100"/>
      <c r="EQ105" s="100"/>
      <c r="ER105" s="100"/>
      <c r="ES105" s="100"/>
      <c r="ET105" s="100"/>
      <c r="EU105" s="100"/>
      <c r="EV105" s="100"/>
      <c r="EW105" s="100"/>
      <c r="EX105" s="100"/>
      <c r="EY105" s="100"/>
      <c r="EZ105" s="100"/>
      <c r="FA105" s="100"/>
      <c r="FB105" s="100"/>
      <c r="FC105" s="100"/>
      <c r="FD105" s="100"/>
      <c r="FE105" s="100"/>
      <c r="FF105" s="100"/>
      <c r="FG105" s="100"/>
      <c r="FH105" s="100"/>
      <c r="FI105" s="100"/>
      <c r="FJ105" s="100"/>
      <c r="FK105" s="100"/>
      <c r="FL105" s="100"/>
      <c r="FM105" s="100"/>
      <c r="FN105" s="100"/>
      <c r="FO105" s="100"/>
      <c r="FP105" s="100"/>
      <c r="FQ105" s="100"/>
      <c r="FR105" s="100"/>
      <c r="FS105" s="100"/>
      <c r="FT105" s="100"/>
      <c r="FU105" s="100"/>
      <c r="FV105" s="100"/>
      <c r="FW105" s="100"/>
      <c r="FX105" s="100"/>
      <c r="FY105" s="100"/>
      <c r="FZ105" s="100"/>
      <c r="GA105" s="100"/>
      <c r="GB105" s="100"/>
      <c r="GC105" s="100"/>
      <c r="GD105" s="100"/>
      <c r="GE105" s="100"/>
      <c r="GF105" s="100"/>
      <c r="GG105" s="100"/>
      <c r="GH105" s="100"/>
      <c r="GI105" s="100"/>
      <c r="GJ105" s="100"/>
      <c r="GK105" s="100"/>
      <c r="GL105" s="100"/>
      <c r="GM105" s="100"/>
      <c r="GN105" s="100"/>
      <c r="GO105" s="100"/>
      <c r="GP105" s="100"/>
      <c r="GQ105" s="100"/>
      <c r="GR105" s="100"/>
      <c r="GS105" s="100"/>
      <c r="GT105" s="100"/>
      <c r="GU105" s="100"/>
      <c r="GV105" s="100"/>
      <c r="GW105" s="100"/>
      <c r="GX105" s="100"/>
      <c r="GY105" s="100"/>
      <c r="GZ105" s="100"/>
      <c r="HA105" s="100"/>
      <c r="HB105" s="100"/>
      <c r="HC105" s="100"/>
      <c r="HD105" s="100"/>
      <c r="HE105" s="100"/>
      <c r="HF105" s="100"/>
      <c r="HG105" s="100"/>
      <c r="HH105" s="100"/>
      <c r="HI105" s="100"/>
      <c r="HJ105" s="100"/>
      <c r="HK105" s="100"/>
      <c r="HL105" s="100"/>
      <c r="HM105" s="100"/>
      <c r="HN105" s="100"/>
      <c r="HO105" s="100"/>
      <c r="HP105" s="100"/>
      <c r="HQ105" s="100"/>
      <c r="HR105" s="100"/>
      <c r="HS105" s="100"/>
      <c r="HT105" s="100"/>
      <c r="HU105" s="100"/>
      <c r="HV105" s="100"/>
      <c r="HW105" s="100"/>
      <c r="HX105" s="100"/>
      <c r="HY105" s="100"/>
      <c r="HZ105" s="100"/>
      <c r="IA105" s="100"/>
      <c r="IB105" s="100"/>
      <c r="IC105" s="100"/>
      <c r="ID105" s="100"/>
      <c r="IE105" s="100"/>
      <c r="IF105" s="100"/>
      <c r="IG105" s="100"/>
      <c r="IH105" s="100"/>
      <c r="II105" s="100"/>
      <c r="IJ105" s="100"/>
      <c r="IK105" s="100"/>
      <c r="IL105" s="100"/>
      <c r="IM105" s="100"/>
      <c r="IN105" s="100"/>
      <c r="IO105" s="100"/>
      <c r="IP105" s="100"/>
      <c r="IQ105" s="100"/>
      <c r="IR105" s="100"/>
    </row>
    <row r="106" spans="1:252" x14ac:dyDescent="0.3">
      <c r="A106" s="123" t="s">
        <v>175</v>
      </c>
      <c r="B106" s="124">
        <f t="shared" si="23"/>
        <v>70000</v>
      </c>
      <c r="C106" s="124">
        <f t="shared" si="23"/>
        <v>70000</v>
      </c>
      <c r="D106" s="124">
        <f t="shared" si="23"/>
        <v>0</v>
      </c>
      <c r="E106" s="124">
        <v>0</v>
      </c>
      <c r="F106" s="124">
        <v>0</v>
      </c>
      <c r="G106" s="124">
        <f t="shared" si="24"/>
        <v>0</v>
      </c>
      <c r="H106" s="124">
        <v>0</v>
      </c>
      <c r="I106" s="124">
        <v>0</v>
      </c>
      <c r="J106" s="124">
        <f t="shared" si="25"/>
        <v>0</v>
      </c>
      <c r="K106" s="124">
        <v>70000</v>
      </c>
      <c r="L106" s="124">
        <v>70000</v>
      </c>
      <c r="M106" s="124">
        <f t="shared" si="26"/>
        <v>0</v>
      </c>
      <c r="N106" s="124">
        <v>0</v>
      </c>
      <c r="O106" s="124">
        <v>0</v>
      </c>
      <c r="P106" s="124">
        <f t="shared" si="27"/>
        <v>0</v>
      </c>
      <c r="Q106" s="124">
        <v>0</v>
      </c>
      <c r="R106" s="124">
        <v>0</v>
      </c>
      <c r="S106" s="124">
        <f t="shared" si="28"/>
        <v>0</v>
      </c>
      <c r="T106" s="124">
        <v>0</v>
      </c>
      <c r="U106" s="124">
        <v>0</v>
      </c>
      <c r="V106" s="124">
        <f t="shared" si="29"/>
        <v>0</v>
      </c>
      <c r="W106" s="124">
        <v>0</v>
      </c>
      <c r="X106" s="124">
        <v>0</v>
      </c>
      <c r="Y106" s="124">
        <f t="shared" si="30"/>
        <v>0</v>
      </c>
      <c r="Z106" s="124">
        <v>0</v>
      </c>
      <c r="AA106" s="124">
        <v>0</v>
      </c>
      <c r="AB106" s="124">
        <f t="shared" si="31"/>
        <v>0</v>
      </c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  <c r="EO106" s="100"/>
      <c r="EP106" s="100"/>
      <c r="EQ106" s="100"/>
      <c r="ER106" s="100"/>
      <c r="ES106" s="100"/>
      <c r="ET106" s="100"/>
      <c r="EU106" s="100"/>
      <c r="EV106" s="100"/>
      <c r="EW106" s="100"/>
      <c r="EX106" s="100"/>
      <c r="EY106" s="100"/>
      <c r="EZ106" s="100"/>
      <c r="FA106" s="100"/>
      <c r="FB106" s="100"/>
      <c r="FC106" s="100"/>
      <c r="FD106" s="100"/>
      <c r="FE106" s="100"/>
      <c r="FF106" s="100"/>
      <c r="FG106" s="100"/>
      <c r="FH106" s="100"/>
      <c r="FI106" s="100"/>
      <c r="FJ106" s="100"/>
      <c r="FK106" s="100"/>
      <c r="FL106" s="100"/>
      <c r="FM106" s="100"/>
      <c r="FN106" s="100"/>
      <c r="FO106" s="100"/>
      <c r="FP106" s="100"/>
      <c r="FQ106" s="100"/>
      <c r="FR106" s="100"/>
      <c r="FS106" s="100"/>
      <c r="FT106" s="100"/>
      <c r="FU106" s="100"/>
      <c r="FV106" s="100"/>
      <c r="FW106" s="100"/>
      <c r="FX106" s="100"/>
      <c r="FY106" s="100"/>
      <c r="FZ106" s="100"/>
      <c r="GA106" s="100"/>
      <c r="GB106" s="100"/>
      <c r="GC106" s="100"/>
      <c r="GD106" s="100"/>
      <c r="GE106" s="100"/>
      <c r="GF106" s="100"/>
      <c r="GG106" s="100"/>
      <c r="GH106" s="100"/>
      <c r="GI106" s="100"/>
      <c r="GJ106" s="100"/>
      <c r="GK106" s="100"/>
      <c r="GL106" s="100"/>
      <c r="GM106" s="100"/>
      <c r="GN106" s="100"/>
      <c r="GO106" s="100"/>
      <c r="GP106" s="100"/>
      <c r="GQ106" s="100"/>
      <c r="GR106" s="100"/>
      <c r="GS106" s="100"/>
      <c r="GT106" s="100"/>
      <c r="GU106" s="100"/>
      <c r="GV106" s="100"/>
      <c r="GW106" s="100"/>
      <c r="GX106" s="100"/>
      <c r="GY106" s="100"/>
      <c r="GZ106" s="100"/>
      <c r="HA106" s="100"/>
      <c r="HB106" s="100"/>
      <c r="HC106" s="100"/>
      <c r="HD106" s="100"/>
      <c r="HE106" s="100"/>
      <c r="HF106" s="100"/>
      <c r="HG106" s="100"/>
      <c r="HH106" s="100"/>
      <c r="HI106" s="100"/>
      <c r="HJ106" s="100"/>
      <c r="HK106" s="100"/>
      <c r="HL106" s="100"/>
      <c r="HM106" s="100"/>
      <c r="HN106" s="100"/>
      <c r="HO106" s="100"/>
      <c r="HP106" s="100"/>
      <c r="HQ106" s="100"/>
      <c r="HR106" s="100"/>
      <c r="HS106" s="100"/>
      <c r="HT106" s="100"/>
      <c r="HU106" s="100"/>
      <c r="HV106" s="100"/>
      <c r="HW106" s="100"/>
      <c r="HX106" s="100"/>
      <c r="HY106" s="100"/>
      <c r="HZ106" s="100"/>
      <c r="IA106" s="100"/>
      <c r="IB106" s="100"/>
      <c r="IC106" s="100"/>
      <c r="ID106" s="100"/>
      <c r="IE106" s="100"/>
      <c r="IF106" s="100"/>
      <c r="IG106" s="100"/>
      <c r="IH106" s="100"/>
      <c r="II106" s="100"/>
      <c r="IJ106" s="100"/>
      <c r="IK106" s="100"/>
      <c r="IL106" s="100"/>
      <c r="IM106" s="100"/>
      <c r="IN106" s="100"/>
      <c r="IO106" s="100"/>
      <c r="IP106" s="100"/>
      <c r="IQ106" s="100"/>
      <c r="IR106" s="100"/>
    </row>
    <row r="107" spans="1:252" ht="62.4" x14ac:dyDescent="0.3">
      <c r="A107" s="127" t="s">
        <v>176</v>
      </c>
      <c r="B107" s="121">
        <f t="shared" si="23"/>
        <v>30050</v>
      </c>
      <c r="C107" s="121">
        <f t="shared" si="23"/>
        <v>30050</v>
      </c>
      <c r="D107" s="121">
        <f t="shared" si="23"/>
        <v>0</v>
      </c>
      <c r="E107" s="121">
        <v>0</v>
      </c>
      <c r="F107" s="121">
        <v>0</v>
      </c>
      <c r="G107" s="121">
        <f t="shared" si="24"/>
        <v>0</v>
      </c>
      <c r="H107" s="121">
        <v>0</v>
      </c>
      <c r="I107" s="121">
        <v>0</v>
      </c>
      <c r="J107" s="121">
        <f t="shared" si="25"/>
        <v>0</v>
      </c>
      <c r="K107" s="121">
        <v>0</v>
      </c>
      <c r="L107" s="121">
        <v>0</v>
      </c>
      <c r="M107" s="121">
        <f t="shared" si="26"/>
        <v>0</v>
      </c>
      <c r="N107" s="121">
        <v>30050</v>
      </c>
      <c r="O107" s="121">
        <v>30050</v>
      </c>
      <c r="P107" s="121">
        <f t="shared" si="27"/>
        <v>0</v>
      </c>
      <c r="Q107" s="121">
        <v>0</v>
      </c>
      <c r="R107" s="121">
        <v>0</v>
      </c>
      <c r="S107" s="121">
        <f t="shared" si="28"/>
        <v>0</v>
      </c>
      <c r="T107" s="121">
        <v>0</v>
      </c>
      <c r="U107" s="121">
        <v>0</v>
      </c>
      <c r="V107" s="121">
        <f t="shared" si="29"/>
        <v>0</v>
      </c>
      <c r="W107" s="121">
        <v>0</v>
      </c>
      <c r="X107" s="121">
        <v>0</v>
      </c>
      <c r="Y107" s="121">
        <f t="shared" si="30"/>
        <v>0</v>
      </c>
      <c r="Z107" s="121">
        <v>0</v>
      </c>
      <c r="AA107" s="121">
        <v>0</v>
      </c>
      <c r="AB107" s="121">
        <f t="shared" si="31"/>
        <v>0</v>
      </c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00"/>
      <c r="EZ107" s="100"/>
      <c r="FA107" s="100"/>
      <c r="FB107" s="100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00"/>
      <c r="FN107" s="100"/>
      <c r="FO107" s="100"/>
      <c r="FP107" s="100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  <c r="GD107" s="100"/>
      <c r="GE107" s="100"/>
      <c r="GF107" s="100"/>
      <c r="GG107" s="100"/>
      <c r="GH107" s="100"/>
      <c r="GI107" s="100"/>
      <c r="GJ107" s="100"/>
      <c r="GK107" s="100"/>
      <c r="GL107" s="100"/>
      <c r="GM107" s="100"/>
      <c r="GN107" s="100"/>
      <c r="GO107" s="100"/>
      <c r="GP107" s="100"/>
      <c r="GQ107" s="100"/>
      <c r="GR107" s="100"/>
      <c r="GS107" s="100"/>
      <c r="GT107" s="100"/>
      <c r="GU107" s="100"/>
      <c r="GV107" s="100"/>
      <c r="GW107" s="100"/>
      <c r="GX107" s="100"/>
      <c r="GY107" s="100"/>
      <c r="GZ107" s="100"/>
      <c r="HA107" s="100"/>
      <c r="HB107" s="100"/>
      <c r="HC107" s="100"/>
      <c r="HD107" s="100"/>
      <c r="HE107" s="100"/>
      <c r="HF107" s="100"/>
      <c r="HG107" s="100"/>
      <c r="HH107" s="100"/>
      <c r="HI107" s="100"/>
      <c r="HJ107" s="100"/>
      <c r="HK107" s="100"/>
      <c r="HL107" s="100"/>
      <c r="HM107" s="100"/>
      <c r="HN107" s="100"/>
      <c r="HO107" s="100"/>
      <c r="HP107" s="100"/>
      <c r="HQ107" s="100"/>
      <c r="HR107" s="100"/>
      <c r="HS107" s="100"/>
      <c r="HT107" s="100"/>
      <c r="HU107" s="100"/>
      <c r="HV107" s="100"/>
      <c r="HW107" s="100"/>
      <c r="HX107" s="100"/>
      <c r="HY107" s="100"/>
      <c r="HZ107" s="100"/>
      <c r="IA107" s="100"/>
      <c r="IB107" s="100"/>
      <c r="IC107" s="100"/>
      <c r="ID107" s="100"/>
      <c r="IE107" s="100"/>
      <c r="IF107" s="100"/>
      <c r="IG107" s="100"/>
      <c r="IH107" s="100"/>
      <c r="II107" s="100"/>
      <c r="IJ107" s="100"/>
      <c r="IK107" s="100"/>
      <c r="IL107" s="100"/>
      <c r="IM107" s="100"/>
      <c r="IN107" s="100"/>
      <c r="IO107" s="100"/>
      <c r="IP107" s="100"/>
      <c r="IQ107" s="100"/>
      <c r="IR107" s="100"/>
    </row>
    <row r="108" spans="1:252" ht="31.2" x14ac:dyDescent="0.3">
      <c r="A108" s="123" t="s">
        <v>177</v>
      </c>
      <c r="B108" s="124">
        <f t="shared" si="23"/>
        <v>1829</v>
      </c>
      <c r="C108" s="124">
        <f t="shared" si="23"/>
        <v>1829</v>
      </c>
      <c r="D108" s="124">
        <f t="shared" si="23"/>
        <v>0</v>
      </c>
      <c r="E108" s="124">
        <v>0</v>
      </c>
      <c r="F108" s="124">
        <v>0</v>
      </c>
      <c r="G108" s="124">
        <f t="shared" si="24"/>
        <v>0</v>
      </c>
      <c r="H108" s="124">
        <v>0</v>
      </c>
      <c r="I108" s="124">
        <v>0</v>
      </c>
      <c r="J108" s="124">
        <f t="shared" si="25"/>
        <v>0</v>
      </c>
      <c r="K108" s="124">
        <v>1829</v>
      </c>
      <c r="L108" s="124">
        <v>1829</v>
      </c>
      <c r="M108" s="124">
        <f t="shared" si="26"/>
        <v>0</v>
      </c>
      <c r="N108" s="124">
        <v>0</v>
      </c>
      <c r="O108" s="124">
        <v>0</v>
      </c>
      <c r="P108" s="124">
        <f t="shared" si="27"/>
        <v>0</v>
      </c>
      <c r="Q108" s="124">
        <v>0</v>
      </c>
      <c r="R108" s="124">
        <v>0</v>
      </c>
      <c r="S108" s="124">
        <f t="shared" si="28"/>
        <v>0</v>
      </c>
      <c r="T108" s="124">
        <v>0</v>
      </c>
      <c r="U108" s="124">
        <v>0</v>
      </c>
      <c r="V108" s="124">
        <f t="shared" si="29"/>
        <v>0</v>
      </c>
      <c r="W108" s="124">
        <v>0</v>
      </c>
      <c r="X108" s="124">
        <v>0</v>
      </c>
      <c r="Y108" s="124">
        <f t="shared" si="30"/>
        <v>0</v>
      </c>
      <c r="Z108" s="124">
        <v>0</v>
      </c>
      <c r="AA108" s="124">
        <v>0</v>
      </c>
      <c r="AB108" s="124">
        <f t="shared" si="31"/>
        <v>0</v>
      </c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00"/>
      <c r="EL108" s="100"/>
      <c r="EM108" s="100"/>
      <c r="EN108" s="100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00"/>
      <c r="EZ108" s="100"/>
      <c r="FA108" s="100"/>
      <c r="FB108" s="100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00"/>
      <c r="FN108" s="100"/>
      <c r="FO108" s="100"/>
      <c r="FP108" s="100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  <c r="GD108" s="100"/>
      <c r="GE108" s="100"/>
      <c r="GF108" s="100"/>
      <c r="GG108" s="100"/>
      <c r="GH108" s="100"/>
      <c r="GI108" s="100"/>
      <c r="GJ108" s="100"/>
      <c r="GK108" s="100"/>
      <c r="GL108" s="100"/>
      <c r="GM108" s="100"/>
      <c r="GN108" s="100"/>
      <c r="GO108" s="100"/>
      <c r="GP108" s="100"/>
      <c r="GQ108" s="100"/>
      <c r="GR108" s="100"/>
      <c r="GS108" s="100"/>
      <c r="GT108" s="100"/>
      <c r="GU108" s="100"/>
      <c r="GV108" s="100"/>
      <c r="GW108" s="100"/>
      <c r="GX108" s="100"/>
      <c r="GY108" s="100"/>
      <c r="GZ108" s="100"/>
      <c r="HA108" s="100"/>
      <c r="HB108" s="100"/>
      <c r="HC108" s="100"/>
      <c r="HD108" s="100"/>
      <c r="HE108" s="100"/>
      <c r="HF108" s="100"/>
      <c r="HG108" s="100"/>
      <c r="HH108" s="100"/>
      <c r="HI108" s="100"/>
      <c r="HJ108" s="100"/>
      <c r="HK108" s="100"/>
      <c r="HL108" s="100"/>
      <c r="HM108" s="100"/>
      <c r="HN108" s="100"/>
      <c r="HO108" s="100"/>
      <c r="HP108" s="100"/>
      <c r="HQ108" s="100"/>
      <c r="HR108" s="100"/>
      <c r="HS108" s="100"/>
      <c r="HT108" s="100"/>
      <c r="HU108" s="100"/>
      <c r="HV108" s="100"/>
      <c r="HW108" s="100"/>
      <c r="HX108" s="100"/>
      <c r="HY108" s="100"/>
      <c r="HZ108" s="100"/>
      <c r="IA108" s="100"/>
      <c r="IB108" s="100"/>
      <c r="IC108" s="100"/>
      <c r="ID108" s="100"/>
      <c r="IE108" s="100"/>
      <c r="IF108" s="100"/>
      <c r="IG108" s="100"/>
      <c r="IH108" s="100"/>
      <c r="II108" s="100"/>
      <c r="IJ108" s="100"/>
      <c r="IK108" s="100"/>
      <c r="IL108" s="100"/>
      <c r="IM108" s="100"/>
      <c r="IN108" s="100"/>
      <c r="IO108" s="100"/>
      <c r="IP108" s="100"/>
      <c r="IQ108" s="100"/>
      <c r="IR108" s="100"/>
    </row>
    <row r="109" spans="1:252" ht="124.8" x14ac:dyDescent="0.3">
      <c r="A109" s="123" t="s">
        <v>178</v>
      </c>
      <c r="B109" s="124">
        <f t="shared" si="23"/>
        <v>15000</v>
      </c>
      <c r="C109" s="124">
        <f t="shared" si="23"/>
        <v>15000</v>
      </c>
      <c r="D109" s="124">
        <f t="shared" si="23"/>
        <v>0</v>
      </c>
      <c r="E109" s="124">
        <v>0</v>
      </c>
      <c r="F109" s="124">
        <v>0</v>
      </c>
      <c r="G109" s="124">
        <f t="shared" si="24"/>
        <v>0</v>
      </c>
      <c r="H109" s="124">
        <v>0</v>
      </c>
      <c r="I109" s="124">
        <v>0</v>
      </c>
      <c r="J109" s="124">
        <f t="shared" si="25"/>
        <v>0</v>
      </c>
      <c r="K109" s="124"/>
      <c r="L109" s="124"/>
      <c r="M109" s="124">
        <f t="shared" si="26"/>
        <v>0</v>
      </c>
      <c r="N109" s="124">
        <v>15000</v>
      </c>
      <c r="O109" s="124">
        <v>15000</v>
      </c>
      <c r="P109" s="124">
        <f t="shared" si="27"/>
        <v>0</v>
      </c>
      <c r="Q109" s="124">
        <v>0</v>
      </c>
      <c r="R109" s="124">
        <v>0</v>
      </c>
      <c r="S109" s="124">
        <f t="shared" si="28"/>
        <v>0</v>
      </c>
      <c r="T109" s="124">
        <v>0</v>
      </c>
      <c r="U109" s="124">
        <v>0</v>
      </c>
      <c r="V109" s="124">
        <f t="shared" si="29"/>
        <v>0</v>
      </c>
      <c r="W109" s="124">
        <v>0</v>
      </c>
      <c r="X109" s="124">
        <v>0</v>
      </c>
      <c r="Y109" s="124">
        <f t="shared" si="30"/>
        <v>0</v>
      </c>
      <c r="Z109" s="124">
        <v>0</v>
      </c>
      <c r="AA109" s="124">
        <v>0</v>
      </c>
      <c r="AB109" s="124">
        <f t="shared" si="31"/>
        <v>0</v>
      </c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00"/>
      <c r="CJ109" s="100"/>
      <c r="CK109" s="100"/>
      <c r="CL109" s="100"/>
      <c r="CM109" s="100"/>
      <c r="CN109" s="100"/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0"/>
      <c r="EE109" s="100"/>
      <c r="EF109" s="100"/>
      <c r="EG109" s="100"/>
      <c r="EH109" s="100"/>
      <c r="EI109" s="100"/>
      <c r="EJ109" s="100"/>
      <c r="EK109" s="100"/>
      <c r="EL109" s="100"/>
      <c r="EM109" s="100"/>
      <c r="EN109" s="100"/>
      <c r="EO109" s="100"/>
      <c r="EP109" s="100"/>
      <c r="EQ109" s="100"/>
      <c r="ER109" s="100"/>
      <c r="ES109" s="100"/>
      <c r="ET109" s="100"/>
      <c r="EU109" s="100"/>
      <c r="EV109" s="100"/>
      <c r="EW109" s="100"/>
      <c r="EX109" s="100"/>
      <c r="EY109" s="100"/>
      <c r="EZ109" s="100"/>
      <c r="FA109" s="100"/>
      <c r="FB109" s="100"/>
      <c r="FC109" s="100"/>
      <c r="FD109" s="100"/>
      <c r="FE109" s="100"/>
      <c r="FF109" s="100"/>
      <c r="FG109" s="100"/>
      <c r="FH109" s="100"/>
      <c r="FI109" s="100"/>
      <c r="FJ109" s="100"/>
      <c r="FK109" s="100"/>
      <c r="FL109" s="100"/>
      <c r="FM109" s="100"/>
      <c r="FN109" s="100"/>
      <c r="FO109" s="100"/>
      <c r="FP109" s="100"/>
      <c r="FQ109" s="100"/>
      <c r="FR109" s="100"/>
      <c r="FS109" s="100"/>
      <c r="FT109" s="100"/>
      <c r="FU109" s="100"/>
      <c r="FV109" s="100"/>
      <c r="FW109" s="100"/>
      <c r="FX109" s="100"/>
      <c r="FY109" s="100"/>
      <c r="FZ109" s="100"/>
      <c r="GA109" s="100"/>
      <c r="GB109" s="100"/>
      <c r="GC109" s="100"/>
      <c r="GD109" s="100"/>
      <c r="GE109" s="100"/>
      <c r="GF109" s="100"/>
      <c r="GG109" s="100"/>
      <c r="GH109" s="100"/>
      <c r="GI109" s="100"/>
      <c r="GJ109" s="100"/>
      <c r="GK109" s="100"/>
      <c r="GL109" s="100"/>
      <c r="GM109" s="100"/>
      <c r="GN109" s="100"/>
      <c r="GO109" s="100"/>
      <c r="GP109" s="100"/>
      <c r="GQ109" s="100"/>
      <c r="GR109" s="100"/>
      <c r="GS109" s="100"/>
      <c r="GT109" s="100"/>
      <c r="GU109" s="100"/>
      <c r="GV109" s="100"/>
      <c r="GW109" s="100"/>
      <c r="GX109" s="100"/>
      <c r="GY109" s="100"/>
      <c r="GZ109" s="100"/>
      <c r="HA109" s="100"/>
      <c r="HB109" s="100"/>
      <c r="HC109" s="100"/>
      <c r="HD109" s="100"/>
      <c r="HE109" s="100"/>
      <c r="HF109" s="100"/>
      <c r="HG109" s="100"/>
      <c r="HH109" s="100"/>
      <c r="HI109" s="100"/>
      <c r="HJ109" s="100"/>
      <c r="HK109" s="100"/>
      <c r="HL109" s="100"/>
      <c r="HM109" s="100"/>
      <c r="HN109" s="100"/>
      <c r="HO109" s="100"/>
      <c r="HP109" s="100"/>
      <c r="HQ109" s="100"/>
      <c r="HR109" s="100"/>
      <c r="HS109" s="100"/>
      <c r="HT109" s="100"/>
      <c r="HU109" s="100"/>
      <c r="HV109" s="100"/>
      <c r="HW109" s="100"/>
      <c r="HX109" s="100"/>
      <c r="HY109" s="100"/>
      <c r="HZ109" s="100"/>
      <c r="IA109" s="100"/>
      <c r="IB109" s="100"/>
      <c r="IC109" s="100"/>
      <c r="ID109" s="100"/>
      <c r="IE109" s="100"/>
      <c r="IF109" s="100"/>
      <c r="IG109" s="100"/>
      <c r="IH109" s="100"/>
      <c r="II109" s="100"/>
      <c r="IJ109" s="100"/>
      <c r="IK109" s="100"/>
      <c r="IL109" s="100"/>
      <c r="IM109" s="100"/>
      <c r="IN109" s="100"/>
      <c r="IO109" s="100"/>
      <c r="IP109" s="100"/>
      <c r="IQ109" s="100"/>
      <c r="IR109" s="100"/>
    </row>
    <row r="110" spans="1:252" ht="31.2" x14ac:dyDescent="0.3">
      <c r="A110" s="123" t="s">
        <v>179</v>
      </c>
      <c r="B110" s="124">
        <f t="shared" si="23"/>
        <v>1829</v>
      </c>
      <c r="C110" s="124">
        <f t="shared" si="23"/>
        <v>1829</v>
      </c>
      <c r="D110" s="124">
        <f t="shared" si="23"/>
        <v>0</v>
      </c>
      <c r="E110" s="124">
        <v>0</v>
      </c>
      <c r="F110" s="124">
        <v>0</v>
      </c>
      <c r="G110" s="124">
        <f t="shared" si="24"/>
        <v>0</v>
      </c>
      <c r="H110" s="124">
        <v>0</v>
      </c>
      <c r="I110" s="124">
        <v>0</v>
      </c>
      <c r="J110" s="124">
        <f t="shared" si="25"/>
        <v>0</v>
      </c>
      <c r="K110" s="124">
        <v>1829</v>
      </c>
      <c r="L110" s="124">
        <v>1829</v>
      </c>
      <c r="M110" s="124">
        <f t="shared" si="26"/>
        <v>0</v>
      </c>
      <c r="N110" s="124">
        <v>0</v>
      </c>
      <c r="O110" s="124">
        <v>0</v>
      </c>
      <c r="P110" s="124">
        <f t="shared" si="27"/>
        <v>0</v>
      </c>
      <c r="Q110" s="124">
        <v>0</v>
      </c>
      <c r="R110" s="124">
        <v>0</v>
      </c>
      <c r="S110" s="124">
        <f t="shared" si="28"/>
        <v>0</v>
      </c>
      <c r="T110" s="124">
        <v>0</v>
      </c>
      <c r="U110" s="124">
        <v>0</v>
      </c>
      <c r="V110" s="124">
        <f t="shared" si="29"/>
        <v>0</v>
      </c>
      <c r="W110" s="124">
        <v>0</v>
      </c>
      <c r="X110" s="124">
        <v>0</v>
      </c>
      <c r="Y110" s="124">
        <f t="shared" si="30"/>
        <v>0</v>
      </c>
      <c r="Z110" s="124">
        <v>0</v>
      </c>
      <c r="AA110" s="124">
        <v>0</v>
      </c>
      <c r="AB110" s="124">
        <f t="shared" si="31"/>
        <v>0</v>
      </c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/>
      <c r="EM110" s="100"/>
      <c r="EN110" s="100"/>
      <c r="EO110" s="100"/>
      <c r="EP110" s="100"/>
      <c r="EQ110" s="100"/>
      <c r="ER110" s="100"/>
      <c r="ES110" s="100"/>
      <c r="ET110" s="100"/>
      <c r="EU110" s="100"/>
      <c r="EV110" s="100"/>
      <c r="EW110" s="100"/>
      <c r="EX110" s="100"/>
      <c r="EY110" s="100"/>
      <c r="EZ110" s="100"/>
      <c r="FA110" s="100"/>
      <c r="FB110" s="100"/>
      <c r="FC110" s="100"/>
      <c r="FD110" s="100"/>
      <c r="FE110" s="100"/>
      <c r="FF110" s="100"/>
      <c r="FG110" s="100"/>
      <c r="FH110" s="100"/>
      <c r="FI110" s="100"/>
      <c r="FJ110" s="100"/>
      <c r="FK110" s="100"/>
      <c r="FL110" s="100"/>
      <c r="FM110" s="100"/>
      <c r="FN110" s="100"/>
      <c r="FO110" s="100"/>
      <c r="FP110" s="100"/>
      <c r="FQ110" s="100"/>
      <c r="FR110" s="100"/>
      <c r="FS110" s="100"/>
      <c r="FT110" s="100"/>
      <c r="FU110" s="100"/>
      <c r="FV110" s="100"/>
      <c r="FW110" s="100"/>
      <c r="FX110" s="100"/>
      <c r="FY110" s="100"/>
      <c r="FZ110" s="100"/>
      <c r="GA110" s="100"/>
      <c r="GB110" s="100"/>
      <c r="GC110" s="100"/>
      <c r="GD110" s="100"/>
      <c r="GE110" s="100"/>
      <c r="GF110" s="100"/>
      <c r="GG110" s="100"/>
      <c r="GH110" s="100"/>
      <c r="GI110" s="100"/>
      <c r="GJ110" s="100"/>
      <c r="GK110" s="100"/>
      <c r="GL110" s="100"/>
      <c r="GM110" s="100"/>
      <c r="GN110" s="100"/>
      <c r="GO110" s="100"/>
      <c r="GP110" s="100"/>
      <c r="GQ110" s="100"/>
      <c r="GR110" s="100"/>
      <c r="GS110" s="100"/>
      <c r="GT110" s="100"/>
      <c r="GU110" s="100"/>
      <c r="GV110" s="100"/>
      <c r="GW110" s="100"/>
      <c r="GX110" s="100"/>
      <c r="GY110" s="100"/>
      <c r="GZ110" s="100"/>
      <c r="HA110" s="100"/>
      <c r="HB110" s="100"/>
      <c r="HC110" s="100"/>
      <c r="HD110" s="100"/>
      <c r="HE110" s="100"/>
      <c r="HF110" s="100"/>
      <c r="HG110" s="100"/>
      <c r="HH110" s="100"/>
      <c r="HI110" s="100"/>
      <c r="HJ110" s="100"/>
      <c r="HK110" s="100"/>
      <c r="HL110" s="100"/>
      <c r="HM110" s="100"/>
      <c r="HN110" s="100"/>
      <c r="HO110" s="100"/>
      <c r="HP110" s="100"/>
      <c r="HQ110" s="100"/>
      <c r="HR110" s="100"/>
      <c r="HS110" s="100"/>
      <c r="HT110" s="100"/>
      <c r="HU110" s="100"/>
      <c r="HV110" s="100"/>
      <c r="HW110" s="100"/>
      <c r="HX110" s="100"/>
      <c r="HY110" s="100"/>
      <c r="HZ110" s="100"/>
      <c r="IA110" s="100"/>
      <c r="IB110" s="100"/>
      <c r="IC110" s="100"/>
      <c r="ID110" s="100"/>
      <c r="IE110" s="100"/>
      <c r="IF110" s="100"/>
      <c r="IG110" s="100"/>
      <c r="IH110" s="100"/>
      <c r="II110" s="100"/>
      <c r="IJ110" s="100"/>
      <c r="IK110" s="100"/>
      <c r="IL110" s="100"/>
      <c r="IM110" s="100"/>
      <c r="IN110" s="100"/>
      <c r="IO110" s="100"/>
      <c r="IP110" s="100"/>
      <c r="IQ110" s="100"/>
      <c r="IR110" s="100"/>
    </row>
    <row r="111" spans="1:252" ht="26.25" customHeight="1" x14ac:dyDescent="0.3">
      <c r="A111" s="117" t="s">
        <v>180</v>
      </c>
      <c r="B111" s="118">
        <f t="shared" si="23"/>
        <v>44144</v>
      </c>
      <c r="C111" s="118">
        <f t="shared" si="23"/>
        <v>44144</v>
      </c>
      <c r="D111" s="118">
        <f t="shared" si="23"/>
        <v>0</v>
      </c>
      <c r="E111" s="118">
        <f>SUM(E112:E112)</f>
        <v>0</v>
      </c>
      <c r="F111" s="118">
        <f>SUM(F112:F112)</f>
        <v>0</v>
      </c>
      <c r="G111" s="118">
        <f t="shared" si="24"/>
        <v>0</v>
      </c>
      <c r="H111" s="118">
        <f>SUM(H112:H112)</f>
        <v>0</v>
      </c>
      <c r="I111" s="118">
        <f>SUM(I112:I112)</f>
        <v>0</v>
      </c>
      <c r="J111" s="118">
        <f t="shared" si="25"/>
        <v>0</v>
      </c>
      <c r="K111" s="118">
        <f>SUM(K112:K112)</f>
        <v>0</v>
      </c>
      <c r="L111" s="118">
        <f>SUM(L112:L112)</f>
        <v>0</v>
      </c>
      <c r="M111" s="118">
        <f t="shared" si="26"/>
        <v>0</v>
      </c>
      <c r="N111" s="118">
        <f>SUM(N112:N112)</f>
        <v>0</v>
      </c>
      <c r="O111" s="118">
        <f>SUM(O112:O112)</f>
        <v>0</v>
      </c>
      <c r="P111" s="118">
        <f t="shared" si="27"/>
        <v>0</v>
      </c>
      <c r="Q111" s="118">
        <f>SUM(Q112:Q112)</f>
        <v>0</v>
      </c>
      <c r="R111" s="118">
        <f>SUM(R112:R112)</f>
        <v>0</v>
      </c>
      <c r="S111" s="118">
        <f t="shared" si="28"/>
        <v>0</v>
      </c>
      <c r="T111" s="118">
        <f>SUM(T112:T112)</f>
        <v>0</v>
      </c>
      <c r="U111" s="118">
        <f>SUM(U112:U112)</f>
        <v>0</v>
      </c>
      <c r="V111" s="118">
        <f t="shared" si="29"/>
        <v>0</v>
      </c>
      <c r="W111" s="118">
        <f>SUM(W112:W112)</f>
        <v>0</v>
      </c>
      <c r="X111" s="118">
        <f>SUM(X112:X112)</f>
        <v>0</v>
      </c>
      <c r="Y111" s="118">
        <f t="shared" si="30"/>
        <v>0</v>
      </c>
      <c r="Z111" s="118">
        <f>SUM(Z112:Z112)</f>
        <v>44144</v>
      </c>
      <c r="AA111" s="118">
        <f>SUM(AA112:AA112)</f>
        <v>44144</v>
      </c>
      <c r="AB111" s="118">
        <f t="shared" si="31"/>
        <v>0</v>
      </c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00"/>
      <c r="EZ111" s="100"/>
      <c r="FA111" s="100"/>
      <c r="FB111" s="100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00"/>
      <c r="FN111" s="100"/>
      <c r="FO111" s="100"/>
      <c r="FP111" s="100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</row>
    <row r="112" spans="1:252" ht="46.8" x14ac:dyDescent="0.3">
      <c r="A112" s="125" t="s">
        <v>181</v>
      </c>
      <c r="B112" s="124">
        <f t="shared" si="23"/>
        <v>44144</v>
      </c>
      <c r="C112" s="124">
        <f t="shared" si="23"/>
        <v>44144</v>
      </c>
      <c r="D112" s="124">
        <f t="shared" si="23"/>
        <v>0</v>
      </c>
      <c r="E112" s="124">
        <v>0</v>
      </c>
      <c r="F112" s="124">
        <v>0</v>
      </c>
      <c r="G112" s="124">
        <f t="shared" si="24"/>
        <v>0</v>
      </c>
      <c r="H112" s="124">
        <v>0</v>
      </c>
      <c r="I112" s="124">
        <v>0</v>
      </c>
      <c r="J112" s="124">
        <f t="shared" si="25"/>
        <v>0</v>
      </c>
      <c r="K112" s="124">
        <v>0</v>
      </c>
      <c r="L112" s="124">
        <v>0</v>
      </c>
      <c r="M112" s="124">
        <f t="shared" si="26"/>
        <v>0</v>
      </c>
      <c r="N112" s="124">
        <v>0</v>
      </c>
      <c r="O112" s="124">
        <v>0</v>
      </c>
      <c r="P112" s="124">
        <f t="shared" si="27"/>
        <v>0</v>
      </c>
      <c r="Q112" s="124">
        <v>0</v>
      </c>
      <c r="R112" s="124">
        <v>0</v>
      </c>
      <c r="S112" s="124">
        <f t="shared" si="28"/>
        <v>0</v>
      </c>
      <c r="T112" s="124">
        <v>0</v>
      </c>
      <c r="U112" s="124">
        <v>0</v>
      </c>
      <c r="V112" s="124">
        <f t="shared" si="29"/>
        <v>0</v>
      </c>
      <c r="W112" s="124">
        <v>0</v>
      </c>
      <c r="X112" s="124">
        <v>0</v>
      </c>
      <c r="Y112" s="124">
        <f t="shared" si="30"/>
        <v>0</v>
      </c>
      <c r="Z112" s="124">
        <v>44144</v>
      </c>
      <c r="AA112" s="124">
        <v>44144</v>
      </c>
      <c r="AB112" s="124">
        <f t="shared" si="31"/>
        <v>0</v>
      </c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00"/>
      <c r="CJ112" s="100"/>
      <c r="CK112" s="100"/>
      <c r="CL112" s="100"/>
      <c r="CM112" s="100"/>
      <c r="CN112" s="100"/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00"/>
      <c r="EZ112" s="100"/>
      <c r="FA112" s="100"/>
      <c r="FB112" s="100"/>
      <c r="FC112" s="100"/>
      <c r="FD112" s="100"/>
      <c r="FE112" s="100"/>
      <c r="FF112" s="100"/>
      <c r="FG112" s="100"/>
      <c r="FH112" s="100"/>
      <c r="FI112" s="100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00"/>
      <c r="GE112" s="100"/>
      <c r="GF112" s="100"/>
      <c r="GG112" s="100"/>
      <c r="GH112" s="100"/>
      <c r="GI112" s="100"/>
      <c r="GJ112" s="100"/>
      <c r="GK112" s="100"/>
      <c r="GL112" s="100"/>
      <c r="GM112" s="100"/>
      <c r="GN112" s="100"/>
      <c r="GO112" s="100"/>
      <c r="GP112" s="100"/>
      <c r="GQ112" s="100"/>
      <c r="GR112" s="100"/>
      <c r="GS112" s="100"/>
      <c r="GT112" s="100"/>
      <c r="GU112" s="100"/>
      <c r="GV112" s="100"/>
      <c r="GW112" s="100"/>
      <c r="GX112" s="100"/>
      <c r="GY112" s="100"/>
      <c r="GZ112" s="100"/>
      <c r="HA112" s="100"/>
      <c r="HB112" s="100"/>
      <c r="HC112" s="100"/>
      <c r="HD112" s="100"/>
      <c r="HE112" s="100"/>
      <c r="HF112" s="100"/>
      <c r="HG112" s="100"/>
      <c r="HH112" s="100"/>
      <c r="HI112" s="100"/>
      <c r="HJ112" s="100"/>
      <c r="HK112" s="100"/>
      <c r="HL112" s="100"/>
      <c r="HM112" s="100"/>
      <c r="HN112" s="100"/>
      <c r="HO112" s="100"/>
      <c r="HP112" s="100"/>
      <c r="HQ112" s="100"/>
      <c r="HR112" s="100"/>
      <c r="HS112" s="100"/>
      <c r="HT112" s="100"/>
      <c r="HU112" s="100"/>
      <c r="HV112" s="100"/>
      <c r="HW112" s="100"/>
      <c r="HX112" s="100"/>
      <c r="HY112" s="100"/>
      <c r="HZ112" s="100"/>
      <c r="IA112" s="100"/>
      <c r="IB112" s="100"/>
      <c r="IC112" s="100"/>
      <c r="ID112" s="100"/>
      <c r="IE112" s="100"/>
      <c r="IF112" s="100"/>
      <c r="IG112" s="100"/>
      <c r="IH112" s="100"/>
      <c r="II112" s="100"/>
      <c r="IJ112" s="100"/>
      <c r="IK112" s="100"/>
      <c r="IL112" s="100"/>
      <c r="IM112" s="100"/>
      <c r="IN112" s="100"/>
      <c r="IO112" s="100"/>
      <c r="IP112" s="100"/>
      <c r="IQ112" s="100"/>
      <c r="IR112" s="100"/>
    </row>
    <row r="113" spans="1:252" ht="31.2" x14ac:dyDescent="0.3">
      <c r="A113" s="117" t="s">
        <v>182</v>
      </c>
      <c r="B113" s="118">
        <f t="shared" si="23"/>
        <v>73616</v>
      </c>
      <c r="C113" s="118">
        <f t="shared" si="23"/>
        <v>73616</v>
      </c>
      <c r="D113" s="118">
        <f t="shared" si="23"/>
        <v>0</v>
      </c>
      <c r="E113" s="118">
        <f>SUM(E114:E119)</f>
        <v>0</v>
      </c>
      <c r="F113" s="118">
        <f>SUM(F114:F119)</f>
        <v>0</v>
      </c>
      <c r="G113" s="118">
        <f t="shared" si="24"/>
        <v>0</v>
      </c>
      <c r="H113" s="118">
        <f>SUM(H114:H119)</f>
        <v>0</v>
      </c>
      <c r="I113" s="118">
        <f>SUM(I114:I119)</f>
        <v>0</v>
      </c>
      <c r="J113" s="118">
        <f t="shared" si="25"/>
        <v>0</v>
      </c>
      <c r="K113" s="118">
        <f>SUM(K114:K119)</f>
        <v>39151</v>
      </c>
      <c r="L113" s="118">
        <f>SUM(L114:L119)</f>
        <v>39151</v>
      </c>
      <c r="M113" s="118">
        <f t="shared" si="26"/>
        <v>0</v>
      </c>
      <c r="N113" s="118">
        <f>SUM(N114:N119)</f>
        <v>3600</v>
      </c>
      <c r="O113" s="118">
        <f>SUM(O114:O119)</f>
        <v>3600</v>
      </c>
      <c r="P113" s="118">
        <f t="shared" si="27"/>
        <v>0</v>
      </c>
      <c r="Q113" s="118">
        <f>SUM(Q114:Q119)</f>
        <v>0</v>
      </c>
      <c r="R113" s="118">
        <f>SUM(R114:R119)</f>
        <v>0</v>
      </c>
      <c r="S113" s="118">
        <f t="shared" si="28"/>
        <v>0</v>
      </c>
      <c r="T113" s="118">
        <f>SUM(T114:T119)</f>
        <v>30865</v>
      </c>
      <c r="U113" s="118">
        <f>SUM(U114:U119)</f>
        <v>30865</v>
      </c>
      <c r="V113" s="118">
        <f t="shared" si="29"/>
        <v>0</v>
      </c>
      <c r="W113" s="118">
        <f>SUM(W114:W119)</f>
        <v>0</v>
      </c>
      <c r="X113" s="118">
        <f>SUM(X114:X119)</f>
        <v>0</v>
      </c>
      <c r="Y113" s="118">
        <f t="shared" si="30"/>
        <v>0</v>
      </c>
      <c r="Z113" s="118">
        <f>SUM(Z114:Z119)</f>
        <v>0</v>
      </c>
      <c r="AA113" s="118">
        <f>SUM(AA114:AA119)</f>
        <v>0</v>
      </c>
      <c r="AB113" s="118">
        <f t="shared" si="31"/>
        <v>0</v>
      </c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00"/>
      <c r="CJ113" s="100"/>
      <c r="CK113" s="100"/>
      <c r="CL113" s="100"/>
      <c r="CM113" s="100"/>
      <c r="CN113" s="100"/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00"/>
      <c r="EZ113" s="100"/>
      <c r="FA113" s="100"/>
      <c r="FB113" s="100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00"/>
      <c r="FN113" s="100"/>
      <c r="FO113" s="100"/>
      <c r="FP113" s="100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  <c r="GD113" s="100"/>
      <c r="GE113" s="100"/>
      <c r="GF113" s="100"/>
      <c r="GG113" s="100"/>
      <c r="GH113" s="100"/>
      <c r="GI113" s="100"/>
      <c r="GJ113" s="100"/>
      <c r="GK113" s="100"/>
      <c r="GL113" s="100"/>
      <c r="GM113" s="100"/>
      <c r="GN113" s="100"/>
      <c r="GO113" s="100"/>
      <c r="GP113" s="100"/>
      <c r="GQ113" s="100"/>
      <c r="GR113" s="100"/>
      <c r="GS113" s="100"/>
      <c r="GT113" s="100"/>
      <c r="GU113" s="100"/>
      <c r="GV113" s="100"/>
      <c r="GW113" s="100"/>
      <c r="GX113" s="100"/>
      <c r="GY113" s="100"/>
      <c r="GZ113" s="100"/>
      <c r="HA113" s="100"/>
      <c r="HB113" s="100"/>
      <c r="HC113" s="100"/>
      <c r="HD113" s="100"/>
      <c r="HE113" s="100"/>
      <c r="HF113" s="100"/>
      <c r="HG113" s="100"/>
      <c r="HH113" s="100"/>
      <c r="HI113" s="100"/>
      <c r="HJ113" s="100"/>
      <c r="HK113" s="100"/>
      <c r="HL113" s="100"/>
      <c r="HM113" s="100"/>
      <c r="HN113" s="100"/>
      <c r="HO113" s="100"/>
      <c r="HP113" s="100"/>
      <c r="HQ113" s="100"/>
      <c r="HR113" s="100"/>
      <c r="HS113" s="100"/>
      <c r="HT113" s="100"/>
      <c r="HU113" s="100"/>
      <c r="HV113" s="100"/>
      <c r="HW113" s="100"/>
      <c r="HX113" s="100"/>
      <c r="HY113" s="100"/>
      <c r="HZ113" s="100"/>
      <c r="IA113" s="100"/>
      <c r="IB113" s="100"/>
      <c r="IC113" s="100"/>
      <c r="ID113" s="100"/>
      <c r="IE113" s="100"/>
      <c r="IF113" s="100"/>
      <c r="IG113" s="100"/>
      <c r="IH113" s="100"/>
      <c r="II113" s="100"/>
      <c r="IJ113" s="100"/>
      <c r="IK113" s="100"/>
      <c r="IL113" s="100"/>
      <c r="IM113" s="100"/>
      <c r="IN113" s="100"/>
      <c r="IO113" s="100"/>
      <c r="IP113" s="100"/>
      <c r="IQ113" s="100"/>
      <c r="IR113" s="100"/>
    </row>
    <row r="114" spans="1:252" ht="46.8" x14ac:dyDescent="0.3">
      <c r="A114" s="126" t="s">
        <v>183</v>
      </c>
      <c r="B114" s="124">
        <f t="shared" si="23"/>
        <v>30865</v>
      </c>
      <c r="C114" s="124">
        <f t="shared" si="23"/>
        <v>30865</v>
      </c>
      <c r="D114" s="124">
        <f t="shared" si="23"/>
        <v>0</v>
      </c>
      <c r="E114" s="124">
        <v>0</v>
      </c>
      <c r="F114" s="124">
        <v>0</v>
      </c>
      <c r="G114" s="124">
        <f t="shared" si="24"/>
        <v>0</v>
      </c>
      <c r="H114" s="124">
        <v>0</v>
      </c>
      <c r="I114" s="124">
        <v>0</v>
      </c>
      <c r="J114" s="124">
        <f t="shared" si="25"/>
        <v>0</v>
      </c>
      <c r="K114" s="124">
        <v>0</v>
      </c>
      <c r="L114" s="124">
        <v>0</v>
      </c>
      <c r="M114" s="124">
        <f t="shared" si="26"/>
        <v>0</v>
      </c>
      <c r="N114" s="124">
        <v>0</v>
      </c>
      <c r="O114" s="124">
        <v>0</v>
      </c>
      <c r="P114" s="124">
        <f t="shared" si="27"/>
        <v>0</v>
      </c>
      <c r="Q114" s="124">
        <v>0</v>
      </c>
      <c r="R114" s="124">
        <v>0</v>
      </c>
      <c r="S114" s="124">
        <f t="shared" si="28"/>
        <v>0</v>
      </c>
      <c r="T114" s="124">
        <f>30865</f>
        <v>30865</v>
      </c>
      <c r="U114" s="124">
        <f>30865</f>
        <v>30865</v>
      </c>
      <c r="V114" s="124">
        <f t="shared" si="29"/>
        <v>0</v>
      </c>
      <c r="W114" s="124">
        <v>0</v>
      </c>
      <c r="X114" s="124">
        <v>0</v>
      </c>
      <c r="Y114" s="124">
        <f t="shared" si="30"/>
        <v>0</v>
      </c>
      <c r="Z114" s="124">
        <v>0</v>
      </c>
      <c r="AA114" s="124">
        <v>0</v>
      </c>
      <c r="AB114" s="124">
        <f t="shared" si="31"/>
        <v>0</v>
      </c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00"/>
      <c r="CJ114" s="100"/>
      <c r="CK114" s="100"/>
      <c r="CL114" s="100"/>
      <c r="CM114" s="100"/>
      <c r="CN114" s="100"/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0"/>
      <c r="EE114" s="100"/>
      <c r="EF114" s="100"/>
      <c r="EG114" s="100"/>
      <c r="EH114" s="100"/>
      <c r="EI114" s="100"/>
      <c r="EJ114" s="100"/>
      <c r="EK114" s="100"/>
      <c r="EL114" s="100"/>
      <c r="EM114" s="100"/>
      <c r="EN114" s="100"/>
      <c r="EO114" s="100"/>
      <c r="EP114" s="100"/>
      <c r="EQ114" s="100"/>
      <c r="ER114" s="100"/>
      <c r="ES114" s="100"/>
      <c r="ET114" s="100"/>
      <c r="EU114" s="100"/>
      <c r="EV114" s="100"/>
      <c r="EW114" s="100"/>
      <c r="EX114" s="100"/>
      <c r="EY114" s="100"/>
      <c r="EZ114" s="100"/>
      <c r="FA114" s="100"/>
      <c r="FB114" s="100"/>
      <c r="FC114" s="100"/>
      <c r="FD114" s="100"/>
      <c r="FE114" s="100"/>
      <c r="FF114" s="100"/>
      <c r="FG114" s="100"/>
      <c r="FH114" s="100"/>
      <c r="FI114" s="100"/>
      <c r="FJ114" s="100"/>
      <c r="FK114" s="100"/>
      <c r="FL114" s="100"/>
      <c r="FM114" s="100"/>
      <c r="FN114" s="100"/>
      <c r="FO114" s="100"/>
      <c r="FP114" s="100"/>
      <c r="FQ114" s="100"/>
      <c r="FR114" s="100"/>
      <c r="FS114" s="100"/>
      <c r="FT114" s="100"/>
      <c r="FU114" s="100"/>
      <c r="FV114" s="100"/>
      <c r="FW114" s="100"/>
      <c r="FX114" s="100"/>
      <c r="FY114" s="100"/>
      <c r="FZ114" s="100"/>
      <c r="GA114" s="100"/>
      <c r="GB114" s="100"/>
      <c r="GC114" s="100"/>
      <c r="GD114" s="100"/>
      <c r="GE114" s="100"/>
      <c r="GF114" s="100"/>
      <c r="GG114" s="100"/>
      <c r="GH114" s="100"/>
      <c r="GI114" s="100"/>
      <c r="GJ114" s="100"/>
      <c r="GK114" s="100"/>
      <c r="GL114" s="100"/>
      <c r="GM114" s="100"/>
      <c r="GN114" s="100"/>
      <c r="GO114" s="100"/>
      <c r="GP114" s="100"/>
      <c r="GQ114" s="100"/>
      <c r="GR114" s="100"/>
      <c r="GS114" s="100"/>
      <c r="GT114" s="100"/>
      <c r="GU114" s="100"/>
      <c r="GV114" s="100"/>
      <c r="GW114" s="100"/>
      <c r="GX114" s="100"/>
      <c r="GY114" s="100"/>
      <c r="GZ114" s="100"/>
      <c r="HA114" s="100"/>
      <c r="HB114" s="100"/>
      <c r="HC114" s="100"/>
      <c r="HD114" s="100"/>
      <c r="HE114" s="100"/>
      <c r="HF114" s="100"/>
      <c r="HG114" s="100"/>
      <c r="HH114" s="100"/>
      <c r="HI114" s="100"/>
      <c r="HJ114" s="100"/>
      <c r="HK114" s="100"/>
      <c r="HL114" s="100"/>
      <c r="HM114" s="100"/>
      <c r="HN114" s="100"/>
      <c r="HO114" s="100"/>
      <c r="HP114" s="100"/>
      <c r="HQ114" s="100"/>
      <c r="HR114" s="100"/>
      <c r="HS114" s="100"/>
      <c r="HT114" s="100"/>
      <c r="HU114" s="100"/>
      <c r="HV114" s="100"/>
      <c r="HW114" s="100"/>
      <c r="HX114" s="100"/>
      <c r="HY114" s="100"/>
      <c r="HZ114" s="100"/>
      <c r="IA114" s="100"/>
      <c r="IB114" s="100"/>
      <c r="IC114" s="100"/>
      <c r="ID114" s="100"/>
      <c r="IE114" s="100"/>
      <c r="IF114" s="100"/>
      <c r="IG114" s="100"/>
      <c r="IH114" s="100"/>
      <c r="II114" s="100"/>
      <c r="IJ114" s="100"/>
      <c r="IK114" s="100"/>
      <c r="IL114" s="100"/>
      <c r="IM114" s="100"/>
      <c r="IN114" s="100"/>
      <c r="IO114" s="100"/>
      <c r="IP114" s="100"/>
      <c r="IQ114" s="100"/>
      <c r="IR114" s="100"/>
    </row>
    <row r="115" spans="1:252" ht="109.2" x14ac:dyDescent="0.3">
      <c r="A115" s="123" t="s">
        <v>184</v>
      </c>
      <c r="B115" s="124">
        <f t="shared" si="23"/>
        <v>3600</v>
      </c>
      <c r="C115" s="124">
        <f t="shared" si="23"/>
        <v>3600</v>
      </c>
      <c r="D115" s="124">
        <f t="shared" si="23"/>
        <v>0</v>
      </c>
      <c r="E115" s="124">
        <v>0</v>
      </c>
      <c r="F115" s="124">
        <v>0</v>
      </c>
      <c r="G115" s="124">
        <f t="shared" si="24"/>
        <v>0</v>
      </c>
      <c r="H115" s="124">
        <v>0</v>
      </c>
      <c r="I115" s="124">
        <v>0</v>
      </c>
      <c r="J115" s="124">
        <f t="shared" si="25"/>
        <v>0</v>
      </c>
      <c r="K115" s="124"/>
      <c r="L115" s="124"/>
      <c r="M115" s="124">
        <f t="shared" si="26"/>
        <v>0</v>
      </c>
      <c r="N115" s="124">
        <v>3600</v>
      </c>
      <c r="O115" s="124">
        <v>3600</v>
      </c>
      <c r="P115" s="124">
        <f t="shared" si="27"/>
        <v>0</v>
      </c>
      <c r="Q115" s="124">
        <v>0</v>
      </c>
      <c r="R115" s="124">
        <v>0</v>
      </c>
      <c r="S115" s="124">
        <f t="shared" si="28"/>
        <v>0</v>
      </c>
      <c r="T115" s="124">
        <v>0</v>
      </c>
      <c r="U115" s="124">
        <v>0</v>
      </c>
      <c r="V115" s="124">
        <f t="shared" si="29"/>
        <v>0</v>
      </c>
      <c r="W115" s="124">
        <v>0</v>
      </c>
      <c r="X115" s="124">
        <v>0</v>
      </c>
      <c r="Y115" s="124">
        <f t="shared" si="30"/>
        <v>0</v>
      </c>
      <c r="Z115" s="124">
        <v>0</v>
      </c>
      <c r="AA115" s="124">
        <v>0</v>
      </c>
      <c r="AB115" s="124">
        <f t="shared" si="31"/>
        <v>0</v>
      </c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  <c r="EO115" s="100"/>
      <c r="EP115" s="100"/>
      <c r="EQ115" s="100"/>
      <c r="ER115" s="100"/>
      <c r="ES115" s="100"/>
      <c r="ET115" s="100"/>
      <c r="EU115" s="100"/>
      <c r="EV115" s="100"/>
      <c r="EW115" s="100"/>
      <c r="EX115" s="100"/>
      <c r="EY115" s="100"/>
      <c r="EZ115" s="100"/>
      <c r="FA115" s="100"/>
      <c r="FB115" s="100"/>
      <c r="FC115" s="100"/>
      <c r="FD115" s="100"/>
      <c r="FE115" s="100"/>
      <c r="FF115" s="100"/>
      <c r="FG115" s="100"/>
      <c r="FH115" s="100"/>
      <c r="FI115" s="100"/>
      <c r="FJ115" s="100"/>
      <c r="FK115" s="100"/>
      <c r="FL115" s="100"/>
      <c r="FM115" s="100"/>
      <c r="FN115" s="100"/>
      <c r="FO115" s="100"/>
      <c r="FP115" s="100"/>
      <c r="FQ115" s="100"/>
      <c r="FR115" s="100"/>
      <c r="FS115" s="100"/>
      <c r="FT115" s="100"/>
      <c r="FU115" s="100"/>
      <c r="FV115" s="100"/>
      <c r="FW115" s="100"/>
      <c r="FX115" s="100"/>
      <c r="FY115" s="100"/>
      <c r="FZ115" s="100"/>
      <c r="GA115" s="100"/>
      <c r="GB115" s="100"/>
      <c r="GC115" s="100"/>
      <c r="GD115" s="100"/>
      <c r="GE115" s="100"/>
      <c r="GF115" s="100"/>
      <c r="GG115" s="100"/>
      <c r="GH115" s="100"/>
      <c r="GI115" s="100"/>
      <c r="GJ115" s="100"/>
      <c r="GK115" s="100"/>
      <c r="GL115" s="100"/>
      <c r="GM115" s="100"/>
      <c r="GN115" s="100"/>
      <c r="GO115" s="100"/>
      <c r="GP115" s="100"/>
      <c r="GQ115" s="100"/>
      <c r="GR115" s="100"/>
      <c r="GS115" s="100"/>
      <c r="GT115" s="100"/>
      <c r="GU115" s="100"/>
      <c r="GV115" s="100"/>
      <c r="GW115" s="100"/>
      <c r="GX115" s="100"/>
      <c r="GY115" s="100"/>
      <c r="GZ115" s="100"/>
      <c r="HA115" s="100"/>
      <c r="HB115" s="100"/>
      <c r="HC115" s="100"/>
      <c r="HD115" s="100"/>
      <c r="HE115" s="100"/>
      <c r="HF115" s="100"/>
      <c r="HG115" s="100"/>
      <c r="HH115" s="100"/>
      <c r="HI115" s="100"/>
      <c r="HJ115" s="100"/>
      <c r="HK115" s="100"/>
      <c r="HL115" s="100"/>
      <c r="HM115" s="100"/>
      <c r="HN115" s="100"/>
      <c r="HO115" s="100"/>
      <c r="HP115" s="100"/>
      <c r="HQ115" s="100"/>
      <c r="HR115" s="100"/>
      <c r="HS115" s="100"/>
      <c r="HT115" s="100"/>
      <c r="HU115" s="100"/>
      <c r="HV115" s="100"/>
      <c r="HW115" s="100"/>
      <c r="HX115" s="100"/>
      <c r="HY115" s="100"/>
      <c r="HZ115" s="100"/>
      <c r="IA115" s="100"/>
      <c r="IB115" s="100"/>
      <c r="IC115" s="100"/>
      <c r="ID115" s="100"/>
      <c r="IE115" s="100"/>
      <c r="IF115" s="100"/>
      <c r="IG115" s="100"/>
      <c r="IH115" s="100"/>
      <c r="II115" s="100"/>
      <c r="IJ115" s="100"/>
      <c r="IK115" s="100"/>
      <c r="IL115" s="100"/>
      <c r="IM115" s="100"/>
      <c r="IN115" s="100"/>
      <c r="IO115" s="100"/>
      <c r="IP115" s="100"/>
      <c r="IQ115" s="100"/>
      <c r="IR115" s="100"/>
    </row>
    <row r="116" spans="1:252" ht="31.2" x14ac:dyDescent="0.3">
      <c r="A116" s="126" t="s">
        <v>185</v>
      </c>
      <c r="B116" s="124">
        <f t="shared" si="23"/>
        <v>1620</v>
      </c>
      <c r="C116" s="124">
        <f t="shared" si="23"/>
        <v>1620</v>
      </c>
      <c r="D116" s="124">
        <f t="shared" si="23"/>
        <v>0</v>
      </c>
      <c r="E116" s="124">
        <v>0</v>
      </c>
      <c r="F116" s="124">
        <v>0</v>
      </c>
      <c r="G116" s="124">
        <f t="shared" si="24"/>
        <v>0</v>
      </c>
      <c r="H116" s="124">
        <v>0</v>
      </c>
      <c r="I116" s="124">
        <v>0</v>
      </c>
      <c r="J116" s="124">
        <f t="shared" si="25"/>
        <v>0</v>
      </c>
      <c r="K116" s="124">
        <v>1620</v>
      </c>
      <c r="L116" s="124">
        <v>1620</v>
      </c>
      <c r="M116" s="124">
        <f t="shared" si="26"/>
        <v>0</v>
      </c>
      <c r="N116" s="124">
        <v>0</v>
      </c>
      <c r="O116" s="124">
        <v>0</v>
      </c>
      <c r="P116" s="124">
        <f t="shared" si="27"/>
        <v>0</v>
      </c>
      <c r="Q116" s="124">
        <v>0</v>
      </c>
      <c r="R116" s="124">
        <v>0</v>
      </c>
      <c r="S116" s="124">
        <f t="shared" si="28"/>
        <v>0</v>
      </c>
      <c r="T116" s="124">
        <v>0</v>
      </c>
      <c r="U116" s="124">
        <v>0</v>
      </c>
      <c r="V116" s="124">
        <f t="shared" si="29"/>
        <v>0</v>
      </c>
      <c r="W116" s="124">
        <v>0</v>
      </c>
      <c r="X116" s="124">
        <v>0</v>
      </c>
      <c r="Y116" s="124">
        <f t="shared" si="30"/>
        <v>0</v>
      </c>
      <c r="Z116" s="124">
        <v>0</v>
      </c>
      <c r="AA116" s="124">
        <v>0</v>
      </c>
      <c r="AB116" s="124">
        <f t="shared" si="31"/>
        <v>0</v>
      </c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  <c r="EO116" s="100"/>
      <c r="EP116" s="100"/>
      <c r="EQ116" s="100"/>
      <c r="ER116" s="100"/>
      <c r="ES116" s="100"/>
      <c r="ET116" s="100"/>
      <c r="EU116" s="100"/>
      <c r="EV116" s="100"/>
      <c r="EW116" s="100"/>
      <c r="EX116" s="100"/>
      <c r="EY116" s="100"/>
      <c r="EZ116" s="100"/>
      <c r="FA116" s="100"/>
      <c r="FB116" s="100"/>
      <c r="FC116" s="100"/>
      <c r="FD116" s="100"/>
      <c r="FE116" s="100"/>
      <c r="FF116" s="100"/>
      <c r="FG116" s="100"/>
      <c r="FH116" s="100"/>
      <c r="FI116" s="100"/>
      <c r="FJ116" s="100"/>
      <c r="FK116" s="100"/>
      <c r="FL116" s="100"/>
      <c r="FM116" s="100"/>
      <c r="FN116" s="100"/>
      <c r="FO116" s="100"/>
      <c r="FP116" s="100"/>
      <c r="FQ116" s="100"/>
      <c r="FR116" s="100"/>
      <c r="FS116" s="100"/>
      <c r="FT116" s="100"/>
      <c r="FU116" s="100"/>
      <c r="FV116" s="100"/>
      <c r="FW116" s="100"/>
      <c r="FX116" s="100"/>
      <c r="FY116" s="100"/>
      <c r="FZ116" s="100"/>
      <c r="GA116" s="100"/>
      <c r="GB116" s="100"/>
      <c r="GC116" s="100"/>
      <c r="GD116" s="100"/>
      <c r="GE116" s="100"/>
      <c r="GF116" s="100"/>
      <c r="GG116" s="100"/>
      <c r="GH116" s="100"/>
      <c r="GI116" s="100"/>
      <c r="GJ116" s="100"/>
      <c r="GK116" s="100"/>
      <c r="GL116" s="100"/>
      <c r="GM116" s="100"/>
      <c r="GN116" s="100"/>
      <c r="GO116" s="100"/>
      <c r="GP116" s="100"/>
      <c r="GQ116" s="100"/>
      <c r="GR116" s="100"/>
      <c r="GS116" s="100"/>
      <c r="GT116" s="100"/>
      <c r="GU116" s="100"/>
      <c r="GV116" s="100"/>
      <c r="GW116" s="100"/>
      <c r="GX116" s="100"/>
      <c r="GY116" s="100"/>
      <c r="GZ116" s="100"/>
      <c r="HA116" s="100"/>
      <c r="HB116" s="100"/>
      <c r="HC116" s="100"/>
      <c r="HD116" s="100"/>
      <c r="HE116" s="100"/>
      <c r="HF116" s="100"/>
      <c r="HG116" s="100"/>
      <c r="HH116" s="100"/>
      <c r="HI116" s="100"/>
      <c r="HJ116" s="100"/>
      <c r="HK116" s="100"/>
      <c r="HL116" s="100"/>
      <c r="HM116" s="100"/>
      <c r="HN116" s="100"/>
      <c r="HO116" s="100"/>
      <c r="HP116" s="100"/>
      <c r="HQ116" s="100"/>
      <c r="HR116" s="100"/>
      <c r="HS116" s="100"/>
      <c r="HT116" s="100"/>
      <c r="HU116" s="100"/>
      <c r="HV116" s="100"/>
      <c r="HW116" s="100"/>
      <c r="HX116" s="100"/>
      <c r="HY116" s="100"/>
      <c r="HZ116" s="100"/>
      <c r="IA116" s="100"/>
      <c r="IB116" s="100"/>
      <c r="IC116" s="100"/>
      <c r="ID116" s="100"/>
      <c r="IE116" s="100"/>
      <c r="IF116" s="100"/>
      <c r="IG116" s="100"/>
      <c r="IH116" s="100"/>
      <c r="II116" s="100"/>
      <c r="IJ116" s="100"/>
      <c r="IK116" s="100"/>
      <c r="IL116" s="100"/>
      <c r="IM116" s="100"/>
      <c r="IN116" s="100"/>
      <c r="IO116" s="100"/>
      <c r="IP116" s="100"/>
      <c r="IQ116" s="100"/>
      <c r="IR116" s="100"/>
    </row>
    <row r="117" spans="1:252" ht="31.2" x14ac:dyDescent="0.3">
      <c r="A117" s="126" t="s">
        <v>186</v>
      </c>
      <c r="B117" s="124">
        <f t="shared" si="23"/>
        <v>5265</v>
      </c>
      <c r="C117" s="124">
        <f t="shared" si="23"/>
        <v>5265</v>
      </c>
      <c r="D117" s="124">
        <f t="shared" si="23"/>
        <v>0</v>
      </c>
      <c r="E117" s="124">
        <v>0</v>
      </c>
      <c r="F117" s="124">
        <v>0</v>
      </c>
      <c r="G117" s="124">
        <f t="shared" si="24"/>
        <v>0</v>
      </c>
      <c r="H117" s="124">
        <v>0</v>
      </c>
      <c r="I117" s="124">
        <v>0</v>
      </c>
      <c r="J117" s="124">
        <f t="shared" si="25"/>
        <v>0</v>
      </c>
      <c r="K117" s="124">
        <v>5265</v>
      </c>
      <c r="L117" s="124">
        <v>5265</v>
      </c>
      <c r="M117" s="124">
        <f t="shared" si="26"/>
        <v>0</v>
      </c>
      <c r="N117" s="124">
        <v>0</v>
      </c>
      <c r="O117" s="124">
        <v>0</v>
      </c>
      <c r="P117" s="124">
        <f t="shared" si="27"/>
        <v>0</v>
      </c>
      <c r="Q117" s="124">
        <v>0</v>
      </c>
      <c r="R117" s="124">
        <v>0</v>
      </c>
      <c r="S117" s="124">
        <f t="shared" si="28"/>
        <v>0</v>
      </c>
      <c r="T117" s="124">
        <v>0</v>
      </c>
      <c r="U117" s="124">
        <v>0</v>
      </c>
      <c r="V117" s="124">
        <f t="shared" si="29"/>
        <v>0</v>
      </c>
      <c r="W117" s="124">
        <v>0</v>
      </c>
      <c r="X117" s="124">
        <v>0</v>
      </c>
      <c r="Y117" s="124">
        <f t="shared" si="30"/>
        <v>0</v>
      </c>
      <c r="Z117" s="124">
        <v>0</v>
      </c>
      <c r="AA117" s="124">
        <v>0</v>
      </c>
      <c r="AB117" s="124">
        <f t="shared" si="31"/>
        <v>0</v>
      </c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  <c r="EO117" s="100"/>
      <c r="EP117" s="100"/>
      <c r="EQ117" s="100"/>
      <c r="ER117" s="100"/>
      <c r="ES117" s="100"/>
      <c r="ET117" s="100"/>
      <c r="EU117" s="100"/>
      <c r="EV117" s="100"/>
      <c r="EW117" s="100"/>
      <c r="EX117" s="100"/>
      <c r="EY117" s="100"/>
      <c r="EZ117" s="100"/>
      <c r="FA117" s="100"/>
      <c r="FB117" s="100"/>
      <c r="FC117" s="100"/>
      <c r="FD117" s="100"/>
      <c r="FE117" s="100"/>
      <c r="FF117" s="100"/>
      <c r="FG117" s="100"/>
      <c r="FH117" s="100"/>
      <c r="FI117" s="100"/>
      <c r="FJ117" s="100"/>
      <c r="FK117" s="100"/>
      <c r="FL117" s="100"/>
      <c r="FM117" s="100"/>
      <c r="FN117" s="100"/>
      <c r="FO117" s="100"/>
      <c r="FP117" s="100"/>
      <c r="FQ117" s="100"/>
      <c r="FR117" s="100"/>
      <c r="FS117" s="100"/>
      <c r="FT117" s="100"/>
      <c r="FU117" s="100"/>
      <c r="FV117" s="100"/>
      <c r="FW117" s="100"/>
      <c r="FX117" s="100"/>
      <c r="FY117" s="100"/>
      <c r="FZ117" s="100"/>
      <c r="GA117" s="100"/>
      <c r="GB117" s="100"/>
      <c r="GC117" s="100"/>
      <c r="GD117" s="100"/>
      <c r="GE117" s="100"/>
      <c r="GF117" s="100"/>
      <c r="GG117" s="100"/>
      <c r="GH117" s="100"/>
      <c r="GI117" s="100"/>
      <c r="GJ117" s="100"/>
      <c r="GK117" s="100"/>
      <c r="GL117" s="100"/>
      <c r="GM117" s="100"/>
      <c r="GN117" s="100"/>
      <c r="GO117" s="100"/>
      <c r="GP117" s="100"/>
      <c r="GQ117" s="100"/>
      <c r="GR117" s="100"/>
      <c r="GS117" s="100"/>
      <c r="GT117" s="100"/>
      <c r="GU117" s="100"/>
      <c r="GV117" s="100"/>
      <c r="GW117" s="100"/>
      <c r="GX117" s="100"/>
      <c r="GY117" s="100"/>
      <c r="GZ117" s="100"/>
      <c r="HA117" s="100"/>
      <c r="HB117" s="100"/>
      <c r="HC117" s="100"/>
      <c r="HD117" s="100"/>
      <c r="HE117" s="100"/>
      <c r="HF117" s="100"/>
      <c r="HG117" s="100"/>
      <c r="HH117" s="100"/>
      <c r="HI117" s="100"/>
      <c r="HJ117" s="100"/>
      <c r="HK117" s="100"/>
      <c r="HL117" s="100"/>
      <c r="HM117" s="100"/>
      <c r="HN117" s="100"/>
      <c r="HO117" s="100"/>
      <c r="HP117" s="100"/>
      <c r="HQ117" s="100"/>
      <c r="HR117" s="100"/>
      <c r="HS117" s="100"/>
      <c r="HT117" s="100"/>
      <c r="HU117" s="100"/>
      <c r="HV117" s="100"/>
      <c r="HW117" s="100"/>
      <c r="HX117" s="100"/>
      <c r="HY117" s="100"/>
      <c r="HZ117" s="100"/>
      <c r="IA117" s="100"/>
      <c r="IB117" s="100"/>
      <c r="IC117" s="100"/>
      <c r="ID117" s="100"/>
      <c r="IE117" s="100"/>
      <c r="IF117" s="100"/>
      <c r="IG117" s="100"/>
      <c r="IH117" s="100"/>
      <c r="II117" s="100"/>
      <c r="IJ117" s="100"/>
      <c r="IK117" s="100"/>
      <c r="IL117" s="100"/>
      <c r="IM117" s="100"/>
      <c r="IN117" s="100"/>
      <c r="IO117" s="100"/>
      <c r="IP117" s="100"/>
      <c r="IQ117" s="100"/>
      <c r="IR117" s="100"/>
    </row>
    <row r="118" spans="1:252" x14ac:dyDescent="0.3">
      <c r="A118" s="126" t="s">
        <v>187</v>
      </c>
      <c r="B118" s="124">
        <f t="shared" si="23"/>
        <v>2266</v>
      </c>
      <c r="C118" s="124">
        <f t="shared" si="23"/>
        <v>2266</v>
      </c>
      <c r="D118" s="124">
        <f t="shared" si="23"/>
        <v>0</v>
      </c>
      <c r="E118" s="124">
        <v>0</v>
      </c>
      <c r="F118" s="124">
        <v>0</v>
      </c>
      <c r="G118" s="124">
        <f t="shared" si="24"/>
        <v>0</v>
      </c>
      <c r="H118" s="124">
        <v>0</v>
      </c>
      <c r="I118" s="124">
        <v>0</v>
      </c>
      <c r="J118" s="124">
        <f t="shared" si="25"/>
        <v>0</v>
      </c>
      <c r="K118" s="124">
        <v>2266</v>
      </c>
      <c r="L118" s="124">
        <v>2266</v>
      </c>
      <c r="M118" s="124">
        <f t="shared" si="26"/>
        <v>0</v>
      </c>
      <c r="N118" s="124">
        <v>0</v>
      </c>
      <c r="O118" s="124">
        <v>0</v>
      </c>
      <c r="P118" s="124">
        <f t="shared" si="27"/>
        <v>0</v>
      </c>
      <c r="Q118" s="124">
        <v>0</v>
      </c>
      <c r="R118" s="124">
        <v>0</v>
      </c>
      <c r="S118" s="124">
        <f t="shared" si="28"/>
        <v>0</v>
      </c>
      <c r="T118" s="124">
        <v>0</v>
      </c>
      <c r="U118" s="124">
        <v>0</v>
      </c>
      <c r="V118" s="124">
        <f t="shared" si="29"/>
        <v>0</v>
      </c>
      <c r="W118" s="124">
        <v>0</v>
      </c>
      <c r="X118" s="124">
        <v>0</v>
      </c>
      <c r="Y118" s="124">
        <f t="shared" si="30"/>
        <v>0</v>
      </c>
      <c r="Z118" s="124">
        <v>0</v>
      </c>
      <c r="AA118" s="124">
        <v>0</v>
      </c>
      <c r="AB118" s="124">
        <f t="shared" si="31"/>
        <v>0</v>
      </c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00"/>
      <c r="EZ118" s="100"/>
      <c r="FA118" s="100"/>
      <c r="FB118" s="100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100"/>
      <c r="FN118" s="100"/>
      <c r="FO118" s="100"/>
      <c r="FP118" s="100"/>
      <c r="FQ118" s="100"/>
      <c r="FR118" s="100"/>
      <c r="FS118" s="100"/>
      <c r="FT118" s="100"/>
      <c r="FU118" s="100"/>
      <c r="FV118" s="100"/>
      <c r="FW118" s="100"/>
      <c r="FX118" s="100"/>
      <c r="FY118" s="100"/>
      <c r="FZ118" s="100"/>
      <c r="GA118" s="100"/>
      <c r="GB118" s="100"/>
      <c r="GC118" s="100"/>
      <c r="GD118" s="100"/>
      <c r="GE118" s="100"/>
      <c r="GF118" s="100"/>
      <c r="GG118" s="100"/>
      <c r="GH118" s="100"/>
      <c r="GI118" s="100"/>
      <c r="GJ118" s="100"/>
      <c r="GK118" s="100"/>
      <c r="GL118" s="100"/>
      <c r="GM118" s="100"/>
      <c r="GN118" s="100"/>
      <c r="GO118" s="100"/>
      <c r="GP118" s="100"/>
      <c r="GQ118" s="100"/>
      <c r="GR118" s="100"/>
      <c r="GS118" s="100"/>
      <c r="GT118" s="100"/>
      <c r="GU118" s="100"/>
      <c r="GV118" s="100"/>
      <c r="GW118" s="100"/>
      <c r="GX118" s="100"/>
      <c r="GY118" s="100"/>
      <c r="GZ118" s="100"/>
      <c r="HA118" s="100"/>
      <c r="HB118" s="100"/>
      <c r="HC118" s="100"/>
      <c r="HD118" s="100"/>
      <c r="HE118" s="100"/>
      <c r="HF118" s="100"/>
      <c r="HG118" s="100"/>
      <c r="HH118" s="100"/>
      <c r="HI118" s="100"/>
      <c r="HJ118" s="100"/>
      <c r="HK118" s="100"/>
      <c r="HL118" s="100"/>
      <c r="HM118" s="100"/>
      <c r="HN118" s="100"/>
      <c r="HO118" s="100"/>
      <c r="HP118" s="100"/>
      <c r="HQ118" s="100"/>
      <c r="HR118" s="100"/>
      <c r="HS118" s="100"/>
      <c r="HT118" s="100"/>
      <c r="HU118" s="100"/>
      <c r="HV118" s="100"/>
      <c r="HW118" s="100"/>
      <c r="HX118" s="100"/>
      <c r="HY118" s="100"/>
      <c r="HZ118" s="100"/>
      <c r="IA118" s="100"/>
      <c r="IB118" s="100"/>
      <c r="IC118" s="100"/>
      <c r="ID118" s="100"/>
      <c r="IE118" s="100"/>
      <c r="IF118" s="100"/>
      <c r="IG118" s="100"/>
      <c r="IH118" s="100"/>
      <c r="II118" s="100"/>
      <c r="IJ118" s="100"/>
      <c r="IK118" s="100"/>
      <c r="IL118" s="100"/>
      <c r="IM118" s="100"/>
      <c r="IN118" s="100"/>
      <c r="IO118" s="100"/>
      <c r="IP118" s="100"/>
      <c r="IQ118" s="100"/>
      <c r="IR118" s="100"/>
    </row>
    <row r="119" spans="1:252" ht="31.2" x14ac:dyDescent="0.3">
      <c r="A119" s="126" t="s">
        <v>188</v>
      </c>
      <c r="B119" s="124">
        <f t="shared" si="23"/>
        <v>30000</v>
      </c>
      <c r="C119" s="124">
        <f t="shared" si="23"/>
        <v>30000</v>
      </c>
      <c r="D119" s="124">
        <f t="shared" si="23"/>
        <v>0</v>
      </c>
      <c r="E119" s="124">
        <v>0</v>
      </c>
      <c r="F119" s="124">
        <v>0</v>
      </c>
      <c r="G119" s="124">
        <f t="shared" si="24"/>
        <v>0</v>
      </c>
      <c r="H119" s="124">
        <v>0</v>
      </c>
      <c r="I119" s="124">
        <v>0</v>
      </c>
      <c r="J119" s="124">
        <f t="shared" si="25"/>
        <v>0</v>
      </c>
      <c r="K119" s="124">
        <v>30000</v>
      </c>
      <c r="L119" s="124">
        <v>30000</v>
      </c>
      <c r="M119" s="124">
        <f t="shared" si="26"/>
        <v>0</v>
      </c>
      <c r="N119" s="124">
        <v>0</v>
      </c>
      <c r="O119" s="124">
        <v>0</v>
      </c>
      <c r="P119" s="124">
        <f t="shared" si="27"/>
        <v>0</v>
      </c>
      <c r="Q119" s="124">
        <v>0</v>
      </c>
      <c r="R119" s="124">
        <v>0</v>
      </c>
      <c r="S119" s="124">
        <f t="shared" si="28"/>
        <v>0</v>
      </c>
      <c r="T119" s="124">
        <v>0</v>
      </c>
      <c r="U119" s="124">
        <v>0</v>
      </c>
      <c r="V119" s="124">
        <f t="shared" si="29"/>
        <v>0</v>
      </c>
      <c r="W119" s="124">
        <v>0</v>
      </c>
      <c r="X119" s="124">
        <v>0</v>
      </c>
      <c r="Y119" s="124">
        <f t="shared" si="30"/>
        <v>0</v>
      </c>
      <c r="Z119" s="124">
        <v>0</v>
      </c>
      <c r="AA119" s="124">
        <v>0</v>
      </c>
      <c r="AB119" s="124">
        <f t="shared" si="31"/>
        <v>0</v>
      </c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00"/>
      <c r="EZ119" s="100"/>
      <c r="FA119" s="100"/>
      <c r="FB119" s="100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100"/>
      <c r="FN119" s="100"/>
      <c r="FO119" s="100"/>
      <c r="FP119" s="100"/>
      <c r="FQ119" s="100"/>
      <c r="FR119" s="100"/>
      <c r="FS119" s="100"/>
      <c r="FT119" s="100"/>
      <c r="FU119" s="100"/>
      <c r="FV119" s="100"/>
      <c r="FW119" s="100"/>
      <c r="FX119" s="100"/>
      <c r="FY119" s="100"/>
      <c r="FZ119" s="100"/>
      <c r="GA119" s="100"/>
      <c r="GB119" s="100"/>
      <c r="GC119" s="100"/>
      <c r="GD119" s="100"/>
      <c r="GE119" s="100"/>
      <c r="GF119" s="100"/>
      <c r="GG119" s="100"/>
      <c r="GH119" s="100"/>
      <c r="GI119" s="100"/>
      <c r="GJ119" s="100"/>
      <c r="GK119" s="100"/>
      <c r="GL119" s="100"/>
      <c r="GM119" s="100"/>
      <c r="GN119" s="100"/>
      <c r="GO119" s="100"/>
      <c r="GP119" s="100"/>
      <c r="GQ119" s="100"/>
      <c r="GR119" s="100"/>
      <c r="GS119" s="100"/>
      <c r="GT119" s="100"/>
      <c r="GU119" s="100"/>
      <c r="GV119" s="100"/>
      <c r="GW119" s="100"/>
      <c r="GX119" s="100"/>
      <c r="GY119" s="100"/>
      <c r="GZ119" s="100"/>
      <c r="HA119" s="100"/>
      <c r="HB119" s="100"/>
      <c r="HC119" s="100"/>
      <c r="HD119" s="100"/>
      <c r="HE119" s="100"/>
      <c r="HF119" s="100"/>
      <c r="HG119" s="100"/>
      <c r="HH119" s="100"/>
      <c r="HI119" s="100"/>
      <c r="HJ119" s="100"/>
      <c r="HK119" s="100"/>
      <c r="HL119" s="100"/>
      <c r="HM119" s="100"/>
      <c r="HN119" s="100"/>
      <c r="HO119" s="100"/>
      <c r="HP119" s="100"/>
      <c r="HQ119" s="100"/>
      <c r="HR119" s="100"/>
      <c r="HS119" s="100"/>
      <c r="HT119" s="100"/>
      <c r="HU119" s="100"/>
      <c r="HV119" s="100"/>
      <c r="HW119" s="100"/>
      <c r="HX119" s="100"/>
      <c r="HY119" s="100"/>
      <c r="HZ119" s="100"/>
      <c r="IA119" s="100"/>
      <c r="IB119" s="100"/>
      <c r="IC119" s="100"/>
      <c r="ID119" s="100"/>
      <c r="IE119" s="100"/>
      <c r="IF119" s="100"/>
      <c r="IG119" s="100"/>
      <c r="IH119" s="100"/>
      <c r="II119" s="100"/>
      <c r="IJ119" s="100"/>
      <c r="IK119" s="100"/>
      <c r="IL119" s="100"/>
      <c r="IM119" s="100"/>
      <c r="IN119" s="100"/>
      <c r="IO119" s="100"/>
      <c r="IP119" s="100"/>
      <c r="IQ119" s="100"/>
      <c r="IR119" s="100"/>
    </row>
    <row r="120" spans="1:252" ht="19.5" customHeight="1" x14ac:dyDescent="0.3">
      <c r="A120" s="117" t="s">
        <v>190</v>
      </c>
      <c r="B120" s="118">
        <f t="shared" si="23"/>
        <v>5603</v>
      </c>
      <c r="C120" s="118">
        <f t="shared" si="23"/>
        <v>5603</v>
      </c>
      <c r="D120" s="118">
        <f t="shared" si="23"/>
        <v>0</v>
      </c>
      <c r="E120" s="118">
        <f>SUM(E121:E122)</f>
        <v>0</v>
      </c>
      <c r="F120" s="118">
        <f>SUM(F121:F122)</f>
        <v>0</v>
      </c>
      <c r="G120" s="118">
        <f t="shared" si="24"/>
        <v>0</v>
      </c>
      <c r="H120" s="118">
        <f>SUM(H121:H122)</f>
        <v>0</v>
      </c>
      <c r="I120" s="118">
        <f>SUM(I121:I122)</f>
        <v>0</v>
      </c>
      <c r="J120" s="118">
        <f t="shared" si="25"/>
        <v>0</v>
      </c>
      <c r="K120" s="118">
        <f>SUM(K121:K122)</f>
        <v>5603</v>
      </c>
      <c r="L120" s="118">
        <f>SUM(L121:L122)</f>
        <v>5603</v>
      </c>
      <c r="M120" s="118">
        <f t="shared" si="26"/>
        <v>0</v>
      </c>
      <c r="N120" s="118">
        <f>SUM(N121:N122)</f>
        <v>0</v>
      </c>
      <c r="O120" s="118">
        <f>SUM(O121:O122)</f>
        <v>0</v>
      </c>
      <c r="P120" s="118">
        <f t="shared" si="27"/>
        <v>0</v>
      </c>
      <c r="Q120" s="118">
        <f>SUM(Q121:Q122)</f>
        <v>0</v>
      </c>
      <c r="R120" s="118">
        <f>SUM(R121:R122)</f>
        <v>0</v>
      </c>
      <c r="S120" s="118">
        <f t="shared" si="28"/>
        <v>0</v>
      </c>
      <c r="T120" s="118">
        <f>SUM(T121:T122)</f>
        <v>0</v>
      </c>
      <c r="U120" s="118">
        <f>SUM(U121:U122)</f>
        <v>0</v>
      </c>
      <c r="V120" s="118">
        <f t="shared" si="29"/>
        <v>0</v>
      </c>
      <c r="W120" s="118">
        <f>SUM(W121:W122)</f>
        <v>0</v>
      </c>
      <c r="X120" s="118">
        <f>SUM(X121:X122)</f>
        <v>0</v>
      </c>
      <c r="Y120" s="118">
        <f t="shared" si="30"/>
        <v>0</v>
      </c>
      <c r="Z120" s="118">
        <f>SUM(Z121:Z122)</f>
        <v>0</v>
      </c>
      <c r="AA120" s="118">
        <f>SUM(AA121:AA122)</f>
        <v>0</v>
      </c>
      <c r="AB120" s="118">
        <f t="shared" si="31"/>
        <v>0</v>
      </c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  <c r="DK120" s="116"/>
      <c r="DL120" s="116"/>
      <c r="DM120" s="116"/>
      <c r="DN120" s="116"/>
      <c r="DO120" s="116"/>
      <c r="DP120" s="116"/>
      <c r="DQ120" s="116"/>
      <c r="DR120" s="116"/>
      <c r="DS120" s="116"/>
      <c r="DT120" s="116"/>
      <c r="DU120" s="116"/>
      <c r="DV120" s="116"/>
      <c r="DW120" s="116"/>
      <c r="DX120" s="116"/>
      <c r="DY120" s="116"/>
      <c r="DZ120" s="116"/>
      <c r="EA120" s="116"/>
      <c r="EB120" s="116"/>
      <c r="EC120" s="116"/>
      <c r="ED120" s="116"/>
      <c r="EE120" s="116"/>
      <c r="EF120" s="116"/>
      <c r="EG120" s="116"/>
      <c r="EH120" s="116"/>
      <c r="EI120" s="116"/>
      <c r="EJ120" s="116"/>
      <c r="EK120" s="116"/>
      <c r="EL120" s="116"/>
      <c r="EM120" s="116"/>
      <c r="EN120" s="116"/>
      <c r="EO120" s="116"/>
      <c r="EP120" s="116"/>
      <c r="EQ120" s="116"/>
      <c r="ER120" s="116"/>
      <c r="ES120" s="116"/>
      <c r="ET120" s="116"/>
      <c r="EU120" s="116"/>
      <c r="EV120" s="116"/>
      <c r="EW120" s="116"/>
      <c r="EX120" s="116"/>
      <c r="EY120" s="116"/>
      <c r="EZ120" s="116"/>
      <c r="FA120" s="116"/>
      <c r="FB120" s="116"/>
      <c r="FC120" s="116"/>
      <c r="FD120" s="116"/>
      <c r="FE120" s="116"/>
      <c r="FF120" s="116"/>
      <c r="FG120" s="116"/>
      <c r="FH120" s="116"/>
      <c r="FI120" s="116"/>
      <c r="FJ120" s="116"/>
      <c r="FK120" s="116"/>
      <c r="FL120" s="116"/>
      <c r="FM120" s="116"/>
      <c r="FN120" s="116"/>
      <c r="FO120" s="116"/>
      <c r="FP120" s="116"/>
      <c r="FQ120" s="116"/>
      <c r="FR120" s="116"/>
      <c r="FS120" s="116"/>
      <c r="FT120" s="116"/>
      <c r="FU120" s="116"/>
      <c r="FV120" s="116"/>
      <c r="FW120" s="116"/>
      <c r="FX120" s="116"/>
      <c r="FY120" s="116"/>
      <c r="FZ120" s="116"/>
      <c r="GA120" s="116"/>
      <c r="GB120" s="116"/>
      <c r="GC120" s="116"/>
      <c r="GD120" s="100"/>
      <c r="GE120" s="100"/>
      <c r="GF120" s="100"/>
      <c r="GG120" s="100"/>
      <c r="GH120" s="100"/>
      <c r="GI120" s="100"/>
      <c r="GJ120" s="100"/>
      <c r="GK120" s="100"/>
      <c r="GL120" s="100"/>
      <c r="GM120" s="100"/>
      <c r="GN120" s="100"/>
      <c r="GO120" s="100"/>
      <c r="GP120" s="100"/>
      <c r="GQ120" s="100"/>
      <c r="GR120" s="100"/>
      <c r="GS120" s="100"/>
      <c r="GT120" s="100"/>
      <c r="GU120" s="100"/>
      <c r="GV120" s="100"/>
      <c r="GW120" s="100"/>
      <c r="GX120" s="100"/>
      <c r="GY120" s="100"/>
      <c r="GZ120" s="100"/>
      <c r="HA120" s="100"/>
      <c r="HB120" s="100"/>
      <c r="HC120" s="100"/>
      <c r="HD120" s="100"/>
      <c r="HE120" s="100"/>
      <c r="HF120" s="100"/>
      <c r="HG120" s="100"/>
      <c r="HH120" s="100"/>
      <c r="HI120" s="100"/>
      <c r="HJ120" s="100"/>
      <c r="HK120" s="100"/>
      <c r="HL120" s="100"/>
      <c r="HM120" s="100"/>
      <c r="HN120" s="100"/>
      <c r="HO120" s="100"/>
      <c r="HP120" s="100"/>
      <c r="HQ120" s="100"/>
      <c r="HR120" s="100"/>
      <c r="HS120" s="100"/>
      <c r="HT120" s="100"/>
      <c r="HU120" s="100"/>
      <c r="HV120" s="100"/>
      <c r="HW120" s="100"/>
      <c r="HX120" s="100"/>
      <c r="HY120" s="100"/>
      <c r="HZ120" s="100"/>
      <c r="IA120" s="100"/>
      <c r="IB120" s="100"/>
      <c r="IC120" s="100"/>
      <c r="ID120" s="100"/>
      <c r="IE120" s="100"/>
      <c r="IF120" s="100"/>
      <c r="IG120" s="100"/>
      <c r="IH120" s="100"/>
      <c r="II120" s="100"/>
      <c r="IJ120" s="100"/>
      <c r="IK120" s="100"/>
      <c r="IL120" s="100"/>
      <c r="IM120" s="100"/>
      <c r="IN120" s="100"/>
      <c r="IO120" s="100"/>
      <c r="IP120" s="100"/>
      <c r="IQ120" s="100"/>
      <c r="IR120" s="100"/>
    </row>
    <row r="121" spans="1:252" ht="31.2" x14ac:dyDescent="0.3">
      <c r="A121" s="123" t="s">
        <v>191</v>
      </c>
      <c r="B121" s="124">
        <f t="shared" si="23"/>
        <v>3418</v>
      </c>
      <c r="C121" s="124">
        <f t="shared" si="23"/>
        <v>3418</v>
      </c>
      <c r="D121" s="124">
        <f t="shared" si="23"/>
        <v>0</v>
      </c>
      <c r="E121" s="124">
        <v>0</v>
      </c>
      <c r="F121" s="124">
        <v>0</v>
      </c>
      <c r="G121" s="124">
        <f t="shared" si="24"/>
        <v>0</v>
      </c>
      <c r="H121" s="124">
        <v>0</v>
      </c>
      <c r="I121" s="124">
        <v>0</v>
      </c>
      <c r="J121" s="124">
        <f t="shared" si="25"/>
        <v>0</v>
      </c>
      <c r="K121" s="124">
        <v>3418</v>
      </c>
      <c r="L121" s="124">
        <v>3418</v>
      </c>
      <c r="M121" s="124">
        <f t="shared" si="26"/>
        <v>0</v>
      </c>
      <c r="N121" s="124">
        <v>0</v>
      </c>
      <c r="O121" s="124">
        <v>0</v>
      </c>
      <c r="P121" s="124">
        <f t="shared" si="27"/>
        <v>0</v>
      </c>
      <c r="Q121" s="124">
        <v>0</v>
      </c>
      <c r="R121" s="124">
        <v>0</v>
      </c>
      <c r="S121" s="124">
        <f t="shared" si="28"/>
        <v>0</v>
      </c>
      <c r="T121" s="124">
        <v>0</v>
      </c>
      <c r="U121" s="124">
        <v>0</v>
      </c>
      <c r="V121" s="124">
        <f t="shared" si="29"/>
        <v>0</v>
      </c>
      <c r="W121" s="124">
        <v>0</v>
      </c>
      <c r="X121" s="124">
        <v>0</v>
      </c>
      <c r="Y121" s="124">
        <f t="shared" si="30"/>
        <v>0</v>
      </c>
      <c r="Z121" s="124">
        <v>0</v>
      </c>
      <c r="AA121" s="124">
        <v>0</v>
      </c>
      <c r="AB121" s="124">
        <f t="shared" si="31"/>
        <v>0</v>
      </c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  <c r="EO121" s="100"/>
      <c r="EP121" s="100"/>
      <c r="EQ121" s="100"/>
      <c r="ER121" s="100"/>
      <c r="ES121" s="100"/>
      <c r="ET121" s="100"/>
      <c r="EU121" s="100"/>
      <c r="EV121" s="100"/>
      <c r="EW121" s="100"/>
      <c r="EX121" s="100"/>
      <c r="EY121" s="100"/>
      <c r="EZ121" s="100"/>
      <c r="FA121" s="100"/>
      <c r="FB121" s="100"/>
      <c r="FC121" s="100"/>
      <c r="FD121" s="100"/>
      <c r="FE121" s="100"/>
      <c r="FF121" s="100"/>
      <c r="FG121" s="100"/>
      <c r="FH121" s="100"/>
      <c r="FI121" s="100"/>
      <c r="FJ121" s="100"/>
      <c r="FK121" s="100"/>
      <c r="FL121" s="100"/>
      <c r="FM121" s="100"/>
      <c r="FN121" s="100"/>
      <c r="FO121" s="100"/>
      <c r="FP121" s="100"/>
      <c r="FQ121" s="100"/>
      <c r="FR121" s="100"/>
      <c r="FS121" s="100"/>
      <c r="FT121" s="100"/>
      <c r="FU121" s="100"/>
      <c r="FV121" s="100"/>
      <c r="FW121" s="100"/>
      <c r="FX121" s="100"/>
      <c r="FY121" s="100"/>
      <c r="FZ121" s="100"/>
      <c r="GA121" s="100"/>
      <c r="GB121" s="100"/>
      <c r="GC121" s="100"/>
      <c r="GD121" s="100"/>
      <c r="GE121" s="100"/>
      <c r="GF121" s="100"/>
      <c r="GG121" s="100"/>
      <c r="GH121" s="100"/>
      <c r="GI121" s="100"/>
      <c r="GJ121" s="100"/>
      <c r="GK121" s="100"/>
      <c r="GL121" s="100"/>
      <c r="GM121" s="100"/>
      <c r="GN121" s="100"/>
      <c r="GO121" s="100"/>
      <c r="GP121" s="100"/>
      <c r="GQ121" s="100"/>
      <c r="GR121" s="100"/>
      <c r="GS121" s="100"/>
      <c r="GT121" s="100"/>
      <c r="GU121" s="100"/>
      <c r="GV121" s="100"/>
      <c r="GW121" s="100"/>
      <c r="GX121" s="100"/>
      <c r="GY121" s="100"/>
      <c r="GZ121" s="100"/>
      <c r="HA121" s="100"/>
      <c r="HB121" s="100"/>
      <c r="HC121" s="100"/>
      <c r="HD121" s="100"/>
      <c r="HE121" s="100"/>
      <c r="HF121" s="100"/>
      <c r="HG121" s="100"/>
      <c r="HH121" s="100"/>
      <c r="HI121" s="100"/>
      <c r="HJ121" s="100"/>
      <c r="HK121" s="100"/>
      <c r="HL121" s="100"/>
      <c r="HM121" s="100"/>
      <c r="HN121" s="100"/>
      <c r="HO121" s="100"/>
      <c r="HP121" s="100"/>
      <c r="HQ121" s="100"/>
      <c r="HR121" s="100"/>
      <c r="HS121" s="100"/>
      <c r="HT121" s="100"/>
      <c r="HU121" s="100"/>
      <c r="HV121" s="100"/>
      <c r="HW121" s="100"/>
      <c r="HX121" s="100"/>
      <c r="HY121" s="100"/>
      <c r="HZ121" s="100"/>
      <c r="IA121" s="100"/>
      <c r="IB121" s="100"/>
      <c r="IC121" s="100"/>
      <c r="ID121" s="100"/>
      <c r="IE121" s="100"/>
      <c r="IF121" s="100"/>
      <c r="IG121" s="100"/>
      <c r="IH121" s="100"/>
      <c r="II121" s="100"/>
      <c r="IJ121" s="100"/>
      <c r="IK121" s="100"/>
      <c r="IL121" s="100"/>
      <c r="IM121" s="100"/>
      <c r="IN121" s="100"/>
      <c r="IO121" s="100"/>
      <c r="IP121" s="100"/>
      <c r="IQ121" s="100"/>
      <c r="IR121" s="100"/>
    </row>
    <row r="122" spans="1:252" ht="31.2" x14ac:dyDescent="0.3">
      <c r="A122" s="123" t="s">
        <v>192</v>
      </c>
      <c r="B122" s="124">
        <f t="shared" si="23"/>
        <v>2185</v>
      </c>
      <c r="C122" s="124">
        <f t="shared" si="23"/>
        <v>2185</v>
      </c>
      <c r="D122" s="124">
        <f t="shared" si="23"/>
        <v>0</v>
      </c>
      <c r="E122" s="124">
        <v>0</v>
      </c>
      <c r="F122" s="124">
        <v>0</v>
      </c>
      <c r="G122" s="124">
        <f t="shared" si="24"/>
        <v>0</v>
      </c>
      <c r="H122" s="124">
        <v>0</v>
      </c>
      <c r="I122" s="124">
        <v>0</v>
      </c>
      <c r="J122" s="124">
        <f t="shared" si="25"/>
        <v>0</v>
      </c>
      <c r="K122" s="124">
        <v>2185</v>
      </c>
      <c r="L122" s="124">
        <v>2185</v>
      </c>
      <c r="M122" s="124">
        <f t="shared" si="26"/>
        <v>0</v>
      </c>
      <c r="N122" s="124">
        <v>0</v>
      </c>
      <c r="O122" s="124">
        <v>0</v>
      </c>
      <c r="P122" s="124">
        <f t="shared" si="27"/>
        <v>0</v>
      </c>
      <c r="Q122" s="124">
        <v>0</v>
      </c>
      <c r="R122" s="124">
        <v>0</v>
      </c>
      <c r="S122" s="124">
        <f t="shared" si="28"/>
        <v>0</v>
      </c>
      <c r="T122" s="124">
        <v>0</v>
      </c>
      <c r="U122" s="124">
        <v>0</v>
      </c>
      <c r="V122" s="124">
        <f t="shared" si="29"/>
        <v>0</v>
      </c>
      <c r="W122" s="124">
        <v>0</v>
      </c>
      <c r="X122" s="124">
        <v>0</v>
      </c>
      <c r="Y122" s="124">
        <f t="shared" si="30"/>
        <v>0</v>
      </c>
      <c r="Z122" s="124">
        <v>0</v>
      </c>
      <c r="AA122" s="124">
        <v>0</v>
      </c>
      <c r="AB122" s="124">
        <f t="shared" si="31"/>
        <v>0</v>
      </c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00"/>
      <c r="CJ122" s="100"/>
      <c r="CK122" s="100"/>
      <c r="CL122" s="100"/>
      <c r="CM122" s="100"/>
      <c r="CN122" s="100"/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0"/>
      <c r="EE122" s="100"/>
      <c r="EF122" s="100"/>
      <c r="EG122" s="100"/>
      <c r="EH122" s="100"/>
      <c r="EI122" s="100"/>
      <c r="EJ122" s="100"/>
      <c r="EK122" s="100"/>
      <c r="EL122" s="100"/>
      <c r="EM122" s="100"/>
      <c r="EN122" s="100"/>
      <c r="EO122" s="100"/>
      <c r="EP122" s="100"/>
      <c r="EQ122" s="100"/>
      <c r="ER122" s="100"/>
      <c r="ES122" s="100"/>
      <c r="ET122" s="100"/>
      <c r="EU122" s="100"/>
      <c r="EV122" s="100"/>
      <c r="EW122" s="100"/>
      <c r="EX122" s="100"/>
      <c r="EY122" s="100"/>
      <c r="EZ122" s="100"/>
      <c r="FA122" s="100"/>
      <c r="FB122" s="100"/>
      <c r="FC122" s="100"/>
      <c r="FD122" s="100"/>
      <c r="FE122" s="100"/>
      <c r="FF122" s="100"/>
      <c r="FG122" s="100"/>
      <c r="FH122" s="100"/>
      <c r="FI122" s="100"/>
      <c r="FJ122" s="100"/>
      <c r="FK122" s="100"/>
      <c r="FL122" s="100"/>
      <c r="FM122" s="100"/>
      <c r="FN122" s="100"/>
      <c r="FO122" s="100"/>
      <c r="FP122" s="100"/>
      <c r="FQ122" s="100"/>
      <c r="FR122" s="100"/>
      <c r="FS122" s="100"/>
      <c r="FT122" s="100"/>
      <c r="FU122" s="100"/>
      <c r="FV122" s="100"/>
      <c r="FW122" s="100"/>
      <c r="FX122" s="100"/>
      <c r="FY122" s="100"/>
      <c r="FZ122" s="100"/>
      <c r="GA122" s="100"/>
      <c r="GB122" s="100"/>
      <c r="GC122" s="100"/>
      <c r="GD122" s="100"/>
      <c r="GE122" s="100"/>
      <c r="GF122" s="100"/>
      <c r="GG122" s="100"/>
      <c r="GH122" s="100"/>
      <c r="GI122" s="100"/>
      <c r="GJ122" s="100"/>
      <c r="GK122" s="100"/>
      <c r="GL122" s="100"/>
      <c r="GM122" s="100"/>
      <c r="GN122" s="100"/>
      <c r="GO122" s="100"/>
      <c r="GP122" s="100"/>
      <c r="GQ122" s="100"/>
      <c r="GR122" s="100"/>
      <c r="GS122" s="100"/>
      <c r="GT122" s="100"/>
      <c r="GU122" s="100"/>
      <c r="GV122" s="100"/>
      <c r="GW122" s="100"/>
      <c r="GX122" s="100"/>
      <c r="GY122" s="100"/>
      <c r="GZ122" s="100"/>
      <c r="HA122" s="100"/>
      <c r="HB122" s="100"/>
      <c r="HC122" s="100"/>
      <c r="HD122" s="100"/>
      <c r="HE122" s="100"/>
      <c r="HF122" s="100"/>
      <c r="HG122" s="100"/>
      <c r="HH122" s="100"/>
      <c r="HI122" s="100"/>
      <c r="HJ122" s="100"/>
      <c r="HK122" s="100"/>
      <c r="HL122" s="100"/>
      <c r="HM122" s="100"/>
      <c r="HN122" s="100"/>
      <c r="HO122" s="100"/>
      <c r="HP122" s="100"/>
      <c r="HQ122" s="100"/>
      <c r="HR122" s="100"/>
      <c r="HS122" s="100"/>
      <c r="HT122" s="100"/>
      <c r="HU122" s="100"/>
      <c r="HV122" s="100"/>
      <c r="HW122" s="100"/>
      <c r="HX122" s="100"/>
      <c r="HY122" s="100"/>
      <c r="HZ122" s="100"/>
      <c r="IA122" s="100"/>
      <c r="IB122" s="100"/>
      <c r="IC122" s="100"/>
      <c r="ID122" s="100"/>
      <c r="IE122" s="100"/>
      <c r="IF122" s="100"/>
      <c r="IG122" s="100"/>
      <c r="IH122" s="100"/>
      <c r="II122" s="100"/>
      <c r="IJ122" s="100"/>
      <c r="IK122" s="100"/>
      <c r="IL122" s="100"/>
      <c r="IM122" s="100"/>
      <c r="IN122" s="100"/>
      <c r="IO122" s="100"/>
      <c r="IP122" s="100"/>
      <c r="IQ122" s="100"/>
      <c r="IR122" s="100"/>
    </row>
    <row r="123" spans="1:252" x14ac:dyDescent="0.3">
      <c r="A123" s="122" t="s">
        <v>102</v>
      </c>
      <c r="B123" s="119">
        <f t="shared" si="23"/>
        <v>148827</v>
      </c>
      <c r="C123" s="119">
        <f t="shared" si="23"/>
        <v>148827</v>
      </c>
      <c r="D123" s="119">
        <f t="shared" si="23"/>
        <v>0</v>
      </c>
      <c r="E123" s="119">
        <f>SUM(E124,E129)</f>
        <v>0</v>
      </c>
      <c r="F123" s="119">
        <f>SUM(F124,F129)</f>
        <v>0</v>
      </c>
      <c r="G123" s="119">
        <f t="shared" si="24"/>
        <v>0</v>
      </c>
      <c r="H123" s="119">
        <f t="shared" ref="H123:I123" si="39">SUM(H124,H129)</f>
        <v>0</v>
      </c>
      <c r="I123" s="119">
        <f t="shared" si="39"/>
        <v>0</v>
      </c>
      <c r="J123" s="119">
        <f t="shared" si="25"/>
        <v>0</v>
      </c>
      <c r="K123" s="119">
        <f t="shared" ref="K123:L123" si="40">SUM(K124,K129)</f>
        <v>24257</v>
      </c>
      <c r="L123" s="119">
        <f t="shared" si="40"/>
        <v>24257</v>
      </c>
      <c r="M123" s="119">
        <f t="shared" si="26"/>
        <v>0</v>
      </c>
      <c r="N123" s="119">
        <f t="shared" ref="N123:O123" si="41">SUM(N124,N129)</f>
        <v>0</v>
      </c>
      <c r="O123" s="119">
        <f t="shared" si="41"/>
        <v>0</v>
      </c>
      <c r="P123" s="119">
        <f t="shared" si="27"/>
        <v>0</v>
      </c>
      <c r="Q123" s="119">
        <f t="shared" ref="Q123:R123" si="42">SUM(Q124,Q129)</f>
        <v>20000</v>
      </c>
      <c r="R123" s="119">
        <f t="shared" si="42"/>
        <v>20000</v>
      </c>
      <c r="S123" s="119">
        <f t="shared" si="28"/>
        <v>0</v>
      </c>
      <c r="T123" s="119">
        <f t="shared" ref="T123:U123" si="43">SUM(T124,T129)</f>
        <v>0</v>
      </c>
      <c r="U123" s="119">
        <f t="shared" si="43"/>
        <v>0</v>
      </c>
      <c r="V123" s="119">
        <f t="shared" si="29"/>
        <v>0</v>
      </c>
      <c r="W123" s="119">
        <f t="shared" ref="W123:X123" si="44">SUM(W124,W129)</f>
        <v>0</v>
      </c>
      <c r="X123" s="119">
        <f t="shared" si="44"/>
        <v>0</v>
      </c>
      <c r="Y123" s="119">
        <f t="shared" si="30"/>
        <v>0</v>
      </c>
      <c r="Z123" s="119">
        <f t="shared" ref="Z123:AA123" si="45">SUM(Z124,Z129)</f>
        <v>104570</v>
      </c>
      <c r="AA123" s="119">
        <f t="shared" si="45"/>
        <v>104570</v>
      </c>
      <c r="AB123" s="119">
        <f t="shared" si="31"/>
        <v>0</v>
      </c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  <c r="DK123" s="116"/>
      <c r="DL123" s="116"/>
      <c r="DM123" s="116"/>
      <c r="DN123" s="116"/>
      <c r="DO123" s="116"/>
      <c r="DP123" s="116"/>
      <c r="DQ123" s="116"/>
      <c r="DR123" s="116"/>
      <c r="DS123" s="116"/>
      <c r="DT123" s="116"/>
      <c r="DU123" s="116"/>
      <c r="DV123" s="116"/>
      <c r="DW123" s="116"/>
      <c r="DX123" s="116"/>
      <c r="DY123" s="116"/>
      <c r="DZ123" s="116"/>
      <c r="EA123" s="116"/>
      <c r="EB123" s="116"/>
      <c r="EC123" s="116"/>
      <c r="ED123" s="116"/>
      <c r="EE123" s="116"/>
      <c r="EF123" s="116"/>
      <c r="EG123" s="116"/>
      <c r="EH123" s="116"/>
      <c r="EI123" s="116"/>
      <c r="EJ123" s="116"/>
      <c r="EK123" s="116"/>
      <c r="EL123" s="116"/>
      <c r="EM123" s="116"/>
      <c r="EN123" s="116"/>
      <c r="EO123" s="116"/>
      <c r="EP123" s="116"/>
      <c r="EQ123" s="116"/>
      <c r="ER123" s="116"/>
      <c r="ES123" s="116"/>
      <c r="ET123" s="116"/>
      <c r="EU123" s="116"/>
      <c r="EV123" s="116"/>
      <c r="EW123" s="116"/>
      <c r="EX123" s="116"/>
      <c r="EY123" s="116"/>
      <c r="EZ123" s="116"/>
      <c r="FA123" s="116"/>
      <c r="FB123" s="116"/>
      <c r="FC123" s="116"/>
      <c r="FD123" s="116"/>
      <c r="FE123" s="116"/>
      <c r="FF123" s="116"/>
      <c r="FG123" s="116"/>
      <c r="FH123" s="116"/>
      <c r="FI123" s="116"/>
      <c r="FJ123" s="116"/>
      <c r="FK123" s="116"/>
      <c r="FL123" s="116"/>
      <c r="FM123" s="116"/>
      <c r="FN123" s="116"/>
      <c r="FO123" s="116"/>
      <c r="FP123" s="116"/>
      <c r="FQ123" s="116"/>
      <c r="FR123" s="116"/>
      <c r="FS123" s="116"/>
      <c r="FT123" s="116"/>
      <c r="FU123" s="116"/>
      <c r="FV123" s="116"/>
      <c r="FW123" s="116"/>
      <c r="FX123" s="116"/>
      <c r="FY123" s="116"/>
      <c r="FZ123" s="116"/>
      <c r="GA123" s="116"/>
      <c r="GB123" s="116"/>
      <c r="GC123" s="116"/>
      <c r="GD123" s="100"/>
      <c r="GE123" s="100"/>
      <c r="GF123" s="100"/>
      <c r="GG123" s="100"/>
      <c r="GH123" s="100"/>
      <c r="GI123" s="100"/>
      <c r="GJ123" s="100"/>
      <c r="GK123" s="100"/>
      <c r="GL123" s="100"/>
      <c r="GM123" s="100"/>
      <c r="GN123" s="100"/>
      <c r="GO123" s="100"/>
      <c r="GP123" s="100"/>
      <c r="GQ123" s="100"/>
      <c r="GR123" s="100"/>
      <c r="GS123" s="100"/>
      <c r="GT123" s="100"/>
      <c r="GU123" s="100"/>
      <c r="GV123" s="100"/>
      <c r="GW123" s="100"/>
      <c r="GX123" s="100"/>
      <c r="GY123" s="100"/>
      <c r="GZ123" s="100"/>
      <c r="HA123" s="100"/>
      <c r="HB123" s="100"/>
      <c r="HC123" s="100"/>
      <c r="HD123" s="100"/>
      <c r="HE123" s="100"/>
      <c r="HF123" s="100"/>
      <c r="HG123" s="100"/>
      <c r="HH123" s="100"/>
      <c r="HI123" s="100"/>
      <c r="HJ123" s="100"/>
      <c r="HK123" s="100"/>
      <c r="HL123" s="100"/>
      <c r="HM123" s="100"/>
      <c r="HN123" s="100"/>
      <c r="HO123" s="100"/>
      <c r="HP123" s="100"/>
      <c r="HQ123" s="100"/>
      <c r="HR123" s="100"/>
      <c r="HS123" s="100"/>
      <c r="HT123" s="100"/>
      <c r="HU123" s="100"/>
      <c r="HV123" s="100"/>
      <c r="HW123" s="100"/>
      <c r="HX123" s="100"/>
      <c r="HY123" s="100"/>
      <c r="HZ123" s="100"/>
      <c r="IA123" s="100"/>
      <c r="IB123" s="100"/>
      <c r="IC123" s="100"/>
      <c r="ID123" s="100"/>
      <c r="IE123" s="100"/>
      <c r="IF123" s="100"/>
      <c r="IG123" s="100"/>
      <c r="IH123" s="100"/>
      <c r="II123" s="100"/>
      <c r="IJ123" s="100"/>
      <c r="IK123" s="100"/>
      <c r="IL123" s="100"/>
      <c r="IM123" s="100"/>
      <c r="IN123" s="100"/>
      <c r="IO123" s="100"/>
      <c r="IP123" s="100"/>
      <c r="IQ123" s="100"/>
      <c r="IR123" s="100"/>
    </row>
    <row r="124" spans="1:252" ht="31.2" x14ac:dyDescent="0.3">
      <c r="A124" s="117" t="s">
        <v>182</v>
      </c>
      <c r="B124" s="119">
        <f t="shared" si="23"/>
        <v>44257</v>
      </c>
      <c r="C124" s="119">
        <f t="shared" si="23"/>
        <v>44257</v>
      </c>
      <c r="D124" s="119">
        <f t="shared" si="23"/>
        <v>0</v>
      </c>
      <c r="E124" s="119">
        <f>SUM(E125:E128)</f>
        <v>0</v>
      </c>
      <c r="F124" s="119">
        <f>SUM(F125:F128)</f>
        <v>0</v>
      </c>
      <c r="G124" s="119">
        <f t="shared" si="24"/>
        <v>0</v>
      </c>
      <c r="H124" s="119">
        <f>SUM(H125:H128)</f>
        <v>0</v>
      </c>
      <c r="I124" s="119">
        <f>SUM(I125:I128)</f>
        <v>0</v>
      </c>
      <c r="J124" s="119">
        <f t="shared" si="25"/>
        <v>0</v>
      </c>
      <c r="K124" s="119">
        <f>SUM(K125:K128)</f>
        <v>24257</v>
      </c>
      <c r="L124" s="119">
        <f>SUM(L125:L128)</f>
        <v>24257</v>
      </c>
      <c r="M124" s="119">
        <f t="shared" si="26"/>
        <v>0</v>
      </c>
      <c r="N124" s="119">
        <f>SUM(N125:N128)</f>
        <v>0</v>
      </c>
      <c r="O124" s="119">
        <f>SUM(O125:O128)</f>
        <v>0</v>
      </c>
      <c r="P124" s="119">
        <f t="shared" si="27"/>
        <v>0</v>
      </c>
      <c r="Q124" s="119">
        <f>SUM(Q125:Q128)</f>
        <v>20000</v>
      </c>
      <c r="R124" s="119">
        <f>SUM(R125:R128)</f>
        <v>20000</v>
      </c>
      <c r="S124" s="119">
        <f t="shared" si="28"/>
        <v>0</v>
      </c>
      <c r="T124" s="119">
        <f>SUM(T125:T128)</f>
        <v>0</v>
      </c>
      <c r="U124" s="119">
        <f>SUM(U125:U128)</f>
        <v>0</v>
      </c>
      <c r="V124" s="119">
        <f t="shared" si="29"/>
        <v>0</v>
      </c>
      <c r="W124" s="119">
        <f>SUM(W125:W128)</f>
        <v>0</v>
      </c>
      <c r="X124" s="119">
        <f>SUM(X125:X128)</f>
        <v>0</v>
      </c>
      <c r="Y124" s="119">
        <f t="shared" si="30"/>
        <v>0</v>
      </c>
      <c r="Z124" s="119">
        <f>SUM(Z125:Z128)</f>
        <v>0</v>
      </c>
      <c r="AA124" s="119">
        <f>SUM(AA125:AA128)</f>
        <v>0</v>
      </c>
      <c r="AB124" s="119">
        <f t="shared" si="31"/>
        <v>0</v>
      </c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  <c r="GD124" s="100"/>
      <c r="GE124" s="100"/>
      <c r="GF124" s="100"/>
      <c r="GG124" s="100"/>
      <c r="GH124" s="100"/>
      <c r="GI124" s="100"/>
      <c r="GJ124" s="100"/>
      <c r="GK124" s="100"/>
      <c r="GL124" s="100"/>
      <c r="GM124" s="100"/>
      <c r="GN124" s="100"/>
      <c r="GO124" s="100"/>
      <c r="GP124" s="100"/>
      <c r="GQ124" s="100"/>
      <c r="GR124" s="100"/>
      <c r="GS124" s="100"/>
      <c r="GT124" s="100"/>
      <c r="GU124" s="100"/>
      <c r="GV124" s="100"/>
      <c r="GW124" s="100"/>
      <c r="GX124" s="100"/>
      <c r="GY124" s="100"/>
      <c r="GZ124" s="100"/>
      <c r="HA124" s="100"/>
      <c r="HB124" s="100"/>
      <c r="HC124" s="100"/>
      <c r="HD124" s="100"/>
      <c r="HE124" s="100"/>
      <c r="HF124" s="100"/>
      <c r="HG124" s="100"/>
      <c r="HH124" s="100"/>
      <c r="HI124" s="100"/>
      <c r="HJ124" s="100"/>
      <c r="HK124" s="100"/>
      <c r="HL124" s="100"/>
      <c r="HM124" s="100"/>
      <c r="HN124" s="100"/>
      <c r="HO124" s="100"/>
      <c r="HP124" s="100"/>
      <c r="HQ124" s="100"/>
      <c r="HR124" s="100"/>
      <c r="HS124" s="100"/>
      <c r="HT124" s="100"/>
      <c r="HU124" s="100"/>
      <c r="HV124" s="100"/>
      <c r="HW124" s="100"/>
      <c r="HX124" s="100"/>
      <c r="HY124" s="100"/>
      <c r="HZ124" s="100"/>
      <c r="IA124" s="100"/>
      <c r="IB124" s="100"/>
      <c r="IC124" s="100"/>
      <c r="ID124" s="100"/>
      <c r="IE124" s="100"/>
      <c r="IF124" s="100"/>
      <c r="IG124" s="100"/>
      <c r="IH124" s="100"/>
      <c r="II124" s="100"/>
      <c r="IJ124" s="100"/>
      <c r="IK124" s="100"/>
      <c r="IL124" s="100"/>
      <c r="IM124" s="100"/>
      <c r="IN124" s="100"/>
      <c r="IO124" s="100"/>
      <c r="IP124" s="100"/>
      <c r="IQ124" s="100"/>
      <c r="IR124" s="100"/>
    </row>
    <row r="125" spans="1:252" x14ac:dyDescent="0.3">
      <c r="A125" s="126" t="s">
        <v>193</v>
      </c>
      <c r="B125" s="124">
        <f t="shared" si="23"/>
        <v>20000</v>
      </c>
      <c r="C125" s="124">
        <f t="shared" si="23"/>
        <v>20000</v>
      </c>
      <c r="D125" s="124">
        <f t="shared" si="23"/>
        <v>0</v>
      </c>
      <c r="E125" s="124">
        <v>0</v>
      </c>
      <c r="F125" s="124">
        <v>0</v>
      </c>
      <c r="G125" s="124">
        <f t="shared" si="24"/>
        <v>0</v>
      </c>
      <c r="H125" s="124">
        <v>0</v>
      </c>
      <c r="I125" s="124">
        <v>0</v>
      </c>
      <c r="J125" s="124">
        <f t="shared" si="25"/>
        <v>0</v>
      </c>
      <c r="K125" s="124">
        <v>0</v>
      </c>
      <c r="L125" s="124">
        <v>0</v>
      </c>
      <c r="M125" s="124">
        <f t="shared" si="26"/>
        <v>0</v>
      </c>
      <c r="N125" s="124">
        <v>0</v>
      </c>
      <c r="O125" s="124">
        <v>0</v>
      </c>
      <c r="P125" s="124">
        <f t="shared" si="27"/>
        <v>0</v>
      </c>
      <c r="Q125" s="124">
        <v>20000</v>
      </c>
      <c r="R125" s="124">
        <v>20000</v>
      </c>
      <c r="S125" s="124">
        <f t="shared" si="28"/>
        <v>0</v>
      </c>
      <c r="T125" s="124">
        <v>0</v>
      </c>
      <c r="U125" s="124">
        <v>0</v>
      </c>
      <c r="V125" s="124">
        <f t="shared" si="29"/>
        <v>0</v>
      </c>
      <c r="W125" s="124">
        <v>0</v>
      </c>
      <c r="X125" s="124">
        <v>0</v>
      </c>
      <c r="Y125" s="124">
        <f t="shared" si="30"/>
        <v>0</v>
      </c>
      <c r="Z125" s="124">
        <v>0</v>
      </c>
      <c r="AA125" s="124">
        <v>0</v>
      </c>
      <c r="AB125" s="124">
        <f t="shared" si="31"/>
        <v>0</v>
      </c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0"/>
      <c r="EE125" s="100"/>
      <c r="EF125" s="100"/>
      <c r="EG125" s="100"/>
      <c r="EH125" s="100"/>
      <c r="EI125" s="100"/>
      <c r="EJ125" s="100"/>
      <c r="EK125" s="100"/>
      <c r="EL125" s="100"/>
      <c r="EM125" s="100"/>
      <c r="EN125" s="100"/>
      <c r="EO125" s="100"/>
      <c r="EP125" s="100"/>
      <c r="EQ125" s="100"/>
      <c r="ER125" s="100"/>
      <c r="ES125" s="100"/>
      <c r="ET125" s="100"/>
      <c r="EU125" s="100"/>
      <c r="EV125" s="100"/>
      <c r="EW125" s="100"/>
      <c r="EX125" s="100"/>
      <c r="EY125" s="100"/>
      <c r="EZ125" s="100"/>
      <c r="FA125" s="100"/>
      <c r="FB125" s="100"/>
      <c r="FC125" s="100"/>
      <c r="FD125" s="100"/>
      <c r="FE125" s="100"/>
      <c r="FF125" s="100"/>
      <c r="FG125" s="100"/>
      <c r="FH125" s="100"/>
      <c r="FI125" s="100"/>
      <c r="FJ125" s="100"/>
      <c r="FK125" s="100"/>
      <c r="FL125" s="100"/>
      <c r="FM125" s="100"/>
      <c r="FN125" s="100"/>
      <c r="FO125" s="100"/>
      <c r="FP125" s="100"/>
      <c r="FQ125" s="100"/>
      <c r="FR125" s="100"/>
      <c r="FS125" s="100"/>
      <c r="FT125" s="100"/>
      <c r="FU125" s="100"/>
      <c r="FV125" s="100"/>
      <c r="FW125" s="100"/>
      <c r="FX125" s="100"/>
      <c r="FY125" s="100"/>
      <c r="FZ125" s="100"/>
      <c r="GA125" s="100"/>
      <c r="GB125" s="100"/>
      <c r="GC125" s="100"/>
      <c r="GD125" s="100"/>
      <c r="GE125" s="100"/>
      <c r="GF125" s="100"/>
      <c r="GG125" s="100"/>
      <c r="GH125" s="100"/>
      <c r="GI125" s="100"/>
      <c r="GJ125" s="100"/>
      <c r="GK125" s="100"/>
      <c r="GL125" s="100"/>
      <c r="GM125" s="100"/>
      <c r="GN125" s="100"/>
      <c r="GO125" s="100"/>
      <c r="GP125" s="100"/>
      <c r="GQ125" s="100"/>
      <c r="GR125" s="100"/>
      <c r="GS125" s="100"/>
      <c r="GT125" s="100"/>
      <c r="GU125" s="100"/>
      <c r="GV125" s="100"/>
      <c r="GW125" s="100"/>
      <c r="GX125" s="100"/>
      <c r="GY125" s="100"/>
      <c r="GZ125" s="100"/>
      <c r="HA125" s="100"/>
      <c r="HB125" s="100"/>
      <c r="HC125" s="100"/>
      <c r="HD125" s="100"/>
      <c r="HE125" s="100"/>
      <c r="HF125" s="100"/>
      <c r="HG125" s="100"/>
      <c r="HH125" s="100"/>
      <c r="HI125" s="100"/>
      <c r="HJ125" s="100"/>
      <c r="HK125" s="100"/>
      <c r="HL125" s="100"/>
      <c r="HM125" s="100"/>
      <c r="HN125" s="100"/>
      <c r="HO125" s="100"/>
      <c r="HP125" s="100"/>
      <c r="HQ125" s="100"/>
      <c r="HR125" s="100"/>
      <c r="HS125" s="100"/>
      <c r="HT125" s="100"/>
      <c r="HU125" s="100"/>
      <c r="HV125" s="100"/>
      <c r="HW125" s="100"/>
      <c r="HX125" s="100"/>
      <c r="HY125" s="100"/>
      <c r="HZ125" s="100"/>
      <c r="IA125" s="100"/>
      <c r="IB125" s="100"/>
      <c r="IC125" s="100"/>
      <c r="ID125" s="100"/>
      <c r="IE125" s="100"/>
      <c r="IF125" s="100"/>
      <c r="IG125" s="100"/>
      <c r="IH125" s="100"/>
      <c r="II125" s="100"/>
      <c r="IJ125" s="100"/>
      <c r="IK125" s="100"/>
      <c r="IL125" s="100"/>
      <c r="IM125" s="100"/>
      <c r="IN125" s="100"/>
      <c r="IO125" s="100"/>
      <c r="IP125" s="100"/>
      <c r="IQ125" s="100"/>
      <c r="IR125" s="100"/>
    </row>
    <row r="126" spans="1:252" ht="31.2" x14ac:dyDescent="0.3">
      <c r="A126" s="126" t="s">
        <v>194</v>
      </c>
      <c r="B126" s="124">
        <f t="shared" si="23"/>
        <v>18000</v>
      </c>
      <c r="C126" s="124">
        <f t="shared" si="23"/>
        <v>18000</v>
      </c>
      <c r="D126" s="124">
        <f t="shared" si="23"/>
        <v>0</v>
      </c>
      <c r="E126" s="124">
        <v>0</v>
      </c>
      <c r="F126" s="124">
        <v>0</v>
      </c>
      <c r="G126" s="124">
        <f t="shared" si="24"/>
        <v>0</v>
      </c>
      <c r="H126" s="124">
        <v>0</v>
      </c>
      <c r="I126" s="124">
        <v>0</v>
      </c>
      <c r="J126" s="124">
        <f t="shared" si="25"/>
        <v>0</v>
      </c>
      <c r="K126" s="124">
        <v>18000</v>
      </c>
      <c r="L126" s="124">
        <v>18000</v>
      </c>
      <c r="M126" s="124">
        <f t="shared" si="26"/>
        <v>0</v>
      </c>
      <c r="N126" s="124">
        <v>0</v>
      </c>
      <c r="O126" s="124">
        <v>0</v>
      </c>
      <c r="P126" s="124">
        <f t="shared" si="27"/>
        <v>0</v>
      </c>
      <c r="Q126" s="124">
        <v>0</v>
      </c>
      <c r="R126" s="124">
        <v>0</v>
      </c>
      <c r="S126" s="124">
        <f t="shared" si="28"/>
        <v>0</v>
      </c>
      <c r="T126" s="124">
        <v>0</v>
      </c>
      <c r="U126" s="124">
        <v>0</v>
      </c>
      <c r="V126" s="124">
        <f t="shared" si="29"/>
        <v>0</v>
      </c>
      <c r="W126" s="124">
        <v>0</v>
      </c>
      <c r="X126" s="124">
        <v>0</v>
      </c>
      <c r="Y126" s="124">
        <f t="shared" si="30"/>
        <v>0</v>
      </c>
      <c r="Z126" s="124">
        <v>0</v>
      </c>
      <c r="AA126" s="124">
        <v>0</v>
      </c>
      <c r="AB126" s="124">
        <f t="shared" si="31"/>
        <v>0</v>
      </c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00"/>
      <c r="CJ126" s="100"/>
      <c r="CK126" s="100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  <c r="EI126" s="100"/>
      <c r="EJ126" s="100"/>
      <c r="EK126" s="100"/>
      <c r="EL126" s="100"/>
      <c r="EM126" s="100"/>
      <c r="EN126" s="100"/>
      <c r="EO126" s="100"/>
      <c r="EP126" s="100"/>
      <c r="EQ126" s="100"/>
      <c r="ER126" s="100"/>
      <c r="ES126" s="100"/>
      <c r="ET126" s="100"/>
      <c r="EU126" s="100"/>
      <c r="EV126" s="100"/>
      <c r="EW126" s="100"/>
      <c r="EX126" s="100"/>
      <c r="EY126" s="100"/>
      <c r="EZ126" s="100"/>
      <c r="FA126" s="100"/>
      <c r="FB126" s="100"/>
      <c r="FC126" s="100"/>
      <c r="FD126" s="100"/>
      <c r="FE126" s="100"/>
      <c r="FF126" s="100"/>
      <c r="FG126" s="100"/>
      <c r="FH126" s="100"/>
      <c r="FI126" s="100"/>
      <c r="FJ126" s="100"/>
      <c r="FK126" s="100"/>
      <c r="FL126" s="100"/>
      <c r="FM126" s="100"/>
      <c r="FN126" s="100"/>
      <c r="FO126" s="100"/>
      <c r="FP126" s="100"/>
      <c r="FQ126" s="100"/>
      <c r="FR126" s="100"/>
      <c r="FS126" s="100"/>
      <c r="FT126" s="100"/>
      <c r="FU126" s="100"/>
      <c r="FV126" s="100"/>
      <c r="FW126" s="100"/>
      <c r="FX126" s="100"/>
      <c r="FY126" s="100"/>
      <c r="FZ126" s="100"/>
      <c r="GA126" s="100"/>
      <c r="GB126" s="100"/>
      <c r="GC126" s="100"/>
      <c r="GD126" s="100"/>
      <c r="GE126" s="100"/>
      <c r="GF126" s="100"/>
      <c r="GG126" s="100"/>
      <c r="GH126" s="100"/>
      <c r="GI126" s="100"/>
      <c r="GJ126" s="100"/>
      <c r="GK126" s="100"/>
      <c r="GL126" s="100"/>
      <c r="GM126" s="100"/>
      <c r="GN126" s="100"/>
      <c r="GO126" s="100"/>
      <c r="GP126" s="100"/>
      <c r="GQ126" s="100"/>
      <c r="GR126" s="100"/>
      <c r="GS126" s="100"/>
      <c r="GT126" s="100"/>
      <c r="GU126" s="100"/>
      <c r="GV126" s="100"/>
      <c r="GW126" s="100"/>
      <c r="GX126" s="100"/>
      <c r="GY126" s="100"/>
      <c r="GZ126" s="100"/>
      <c r="HA126" s="100"/>
      <c r="HB126" s="100"/>
      <c r="HC126" s="100"/>
      <c r="HD126" s="100"/>
      <c r="HE126" s="100"/>
      <c r="HF126" s="100"/>
      <c r="HG126" s="100"/>
      <c r="HH126" s="100"/>
      <c r="HI126" s="100"/>
      <c r="HJ126" s="100"/>
      <c r="HK126" s="100"/>
      <c r="HL126" s="100"/>
      <c r="HM126" s="100"/>
      <c r="HN126" s="100"/>
      <c r="HO126" s="100"/>
      <c r="HP126" s="100"/>
      <c r="HQ126" s="100"/>
      <c r="HR126" s="100"/>
      <c r="HS126" s="100"/>
      <c r="HT126" s="100"/>
      <c r="HU126" s="100"/>
      <c r="HV126" s="100"/>
      <c r="HW126" s="100"/>
      <c r="HX126" s="100"/>
      <c r="HY126" s="100"/>
      <c r="HZ126" s="100"/>
      <c r="IA126" s="100"/>
      <c r="IB126" s="100"/>
      <c r="IC126" s="100"/>
      <c r="ID126" s="100"/>
      <c r="IE126" s="100"/>
      <c r="IF126" s="100"/>
      <c r="IG126" s="100"/>
      <c r="IH126" s="100"/>
      <c r="II126" s="100"/>
      <c r="IJ126" s="100"/>
      <c r="IK126" s="100"/>
      <c r="IL126" s="100"/>
      <c r="IM126" s="100"/>
      <c r="IN126" s="100"/>
      <c r="IO126" s="100"/>
      <c r="IP126" s="100"/>
      <c r="IQ126" s="100"/>
      <c r="IR126" s="100"/>
    </row>
    <row r="127" spans="1:252" ht="31.2" x14ac:dyDescent="0.3">
      <c r="A127" s="125" t="s">
        <v>195</v>
      </c>
      <c r="B127" s="124">
        <f t="shared" si="23"/>
        <v>2778</v>
      </c>
      <c r="C127" s="124">
        <f t="shared" si="23"/>
        <v>2778</v>
      </c>
      <c r="D127" s="124">
        <f t="shared" si="23"/>
        <v>0</v>
      </c>
      <c r="E127" s="124">
        <v>0</v>
      </c>
      <c r="F127" s="124">
        <v>0</v>
      </c>
      <c r="G127" s="124">
        <f t="shared" si="24"/>
        <v>0</v>
      </c>
      <c r="H127" s="124">
        <v>0</v>
      </c>
      <c r="I127" s="124">
        <v>0</v>
      </c>
      <c r="J127" s="124">
        <f t="shared" si="25"/>
        <v>0</v>
      </c>
      <c r="K127" s="124">
        <v>2778</v>
      </c>
      <c r="L127" s="124">
        <v>2778</v>
      </c>
      <c r="M127" s="124">
        <f t="shared" si="26"/>
        <v>0</v>
      </c>
      <c r="N127" s="124">
        <v>0</v>
      </c>
      <c r="O127" s="124">
        <v>0</v>
      </c>
      <c r="P127" s="124">
        <f t="shared" si="27"/>
        <v>0</v>
      </c>
      <c r="Q127" s="124">
        <v>0</v>
      </c>
      <c r="R127" s="124">
        <v>0</v>
      </c>
      <c r="S127" s="124">
        <f t="shared" si="28"/>
        <v>0</v>
      </c>
      <c r="T127" s="124">
        <v>0</v>
      </c>
      <c r="U127" s="124">
        <v>0</v>
      </c>
      <c r="V127" s="124">
        <f t="shared" si="29"/>
        <v>0</v>
      </c>
      <c r="W127" s="124">
        <v>0</v>
      </c>
      <c r="X127" s="124">
        <v>0</v>
      </c>
      <c r="Y127" s="124">
        <f t="shared" si="30"/>
        <v>0</v>
      </c>
      <c r="Z127" s="124">
        <v>0</v>
      </c>
      <c r="AA127" s="124">
        <v>0</v>
      </c>
      <c r="AB127" s="124">
        <f t="shared" si="31"/>
        <v>0</v>
      </c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  <c r="CM127" s="100"/>
      <c r="CN127" s="100"/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0"/>
      <c r="EE127" s="100"/>
      <c r="EF127" s="100"/>
      <c r="EG127" s="100"/>
      <c r="EH127" s="100"/>
      <c r="EI127" s="100"/>
      <c r="EJ127" s="100"/>
      <c r="EK127" s="100"/>
      <c r="EL127" s="100"/>
      <c r="EM127" s="100"/>
      <c r="EN127" s="100"/>
      <c r="EO127" s="100"/>
      <c r="EP127" s="100"/>
      <c r="EQ127" s="100"/>
      <c r="ER127" s="100"/>
      <c r="ES127" s="100"/>
      <c r="ET127" s="100"/>
      <c r="EU127" s="100"/>
      <c r="EV127" s="100"/>
      <c r="EW127" s="100"/>
      <c r="EX127" s="100"/>
      <c r="EY127" s="100"/>
      <c r="EZ127" s="100"/>
      <c r="FA127" s="100"/>
      <c r="FB127" s="100"/>
      <c r="FC127" s="100"/>
      <c r="FD127" s="100"/>
      <c r="FE127" s="100"/>
      <c r="FF127" s="100"/>
      <c r="FG127" s="100"/>
      <c r="FH127" s="100"/>
      <c r="FI127" s="100"/>
      <c r="FJ127" s="100"/>
      <c r="FK127" s="100"/>
      <c r="FL127" s="100"/>
      <c r="FM127" s="100"/>
      <c r="FN127" s="100"/>
      <c r="FO127" s="100"/>
      <c r="FP127" s="100"/>
      <c r="FQ127" s="100"/>
      <c r="FR127" s="100"/>
      <c r="FS127" s="100"/>
      <c r="FT127" s="100"/>
      <c r="FU127" s="100"/>
      <c r="FV127" s="100"/>
      <c r="FW127" s="100"/>
      <c r="FX127" s="100"/>
      <c r="FY127" s="100"/>
      <c r="FZ127" s="100"/>
      <c r="GA127" s="100"/>
      <c r="GB127" s="100"/>
      <c r="GC127" s="100"/>
      <c r="GD127" s="100"/>
      <c r="GE127" s="100"/>
      <c r="GF127" s="100"/>
      <c r="GG127" s="100"/>
      <c r="GH127" s="100"/>
      <c r="GI127" s="100"/>
      <c r="GJ127" s="100"/>
      <c r="GK127" s="100"/>
      <c r="GL127" s="100"/>
      <c r="GM127" s="100"/>
      <c r="GN127" s="100"/>
      <c r="GO127" s="100"/>
      <c r="GP127" s="100"/>
      <c r="GQ127" s="100"/>
      <c r="GR127" s="100"/>
      <c r="GS127" s="100"/>
      <c r="GT127" s="100"/>
      <c r="GU127" s="100"/>
      <c r="GV127" s="100"/>
      <c r="GW127" s="100"/>
      <c r="GX127" s="100"/>
      <c r="GY127" s="100"/>
      <c r="GZ127" s="100"/>
      <c r="HA127" s="100"/>
      <c r="HB127" s="100"/>
      <c r="HC127" s="100"/>
      <c r="HD127" s="100"/>
      <c r="HE127" s="100"/>
      <c r="HF127" s="100"/>
      <c r="HG127" s="100"/>
      <c r="HH127" s="100"/>
      <c r="HI127" s="100"/>
      <c r="HJ127" s="100"/>
      <c r="HK127" s="100"/>
      <c r="HL127" s="100"/>
      <c r="HM127" s="100"/>
      <c r="HN127" s="100"/>
      <c r="HO127" s="100"/>
      <c r="HP127" s="100"/>
      <c r="HQ127" s="100"/>
      <c r="HR127" s="100"/>
      <c r="HS127" s="100"/>
      <c r="HT127" s="100"/>
      <c r="HU127" s="100"/>
      <c r="HV127" s="100"/>
      <c r="HW127" s="100"/>
      <c r="HX127" s="100"/>
      <c r="HY127" s="100"/>
      <c r="HZ127" s="100"/>
      <c r="IA127" s="100"/>
      <c r="IB127" s="100"/>
      <c r="IC127" s="100"/>
      <c r="ID127" s="100"/>
      <c r="IE127" s="100"/>
      <c r="IF127" s="100"/>
      <c r="IG127" s="100"/>
      <c r="IH127" s="100"/>
      <c r="II127" s="100"/>
      <c r="IJ127" s="100"/>
      <c r="IK127" s="100"/>
      <c r="IL127" s="100"/>
      <c r="IM127" s="100"/>
      <c r="IN127" s="100"/>
      <c r="IO127" s="100"/>
      <c r="IP127" s="100"/>
      <c r="IQ127" s="100"/>
      <c r="IR127" s="100"/>
    </row>
    <row r="128" spans="1:252" ht="46.8" x14ac:dyDescent="0.3">
      <c r="A128" s="125" t="s">
        <v>196</v>
      </c>
      <c r="B128" s="124">
        <f t="shared" si="23"/>
        <v>3479</v>
      </c>
      <c r="C128" s="124">
        <f t="shared" si="23"/>
        <v>3479</v>
      </c>
      <c r="D128" s="124">
        <f t="shared" si="23"/>
        <v>0</v>
      </c>
      <c r="E128" s="124">
        <v>0</v>
      </c>
      <c r="F128" s="124">
        <v>0</v>
      </c>
      <c r="G128" s="124">
        <f t="shared" si="24"/>
        <v>0</v>
      </c>
      <c r="H128" s="124">
        <v>0</v>
      </c>
      <c r="I128" s="124">
        <v>0</v>
      </c>
      <c r="J128" s="124">
        <f t="shared" si="25"/>
        <v>0</v>
      </c>
      <c r="K128" s="124">
        <v>3479</v>
      </c>
      <c r="L128" s="124">
        <v>3479</v>
      </c>
      <c r="M128" s="124">
        <f t="shared" si="26"/>
        <v>0</v>
      </c>
      <c r="N128" s="124">
        <v>0</v>
      </c>
      <c r="O128" s="124">
        <v>0</v>
      </c>
      <c r="P128" s="124">
        <f t="shared" si="27"/>
        <v>0</v>
      </c>
      <c r="Q128" s="124">
        <v>0</v>
      </c>
      <c r="R128" s="124">
        <v>0</v>
      </c>
      <c r="S128" s="124">
        <f t="shared" si="28"/>
        <v>0</v>
      </c>
      <c r="T128" s="124">
        <v>0</v>
      </c>
      <c r="U128" s="124">
        <v>0</v>
      </c>
      <c r="V128" s="124">
        <f t="shared" si="29"/>
        <v>0</v>
      </c>
      <c r="W128" s="124">
        <v>0</v>
      </c>
      <c r="X128" s="124">
        <v>0</v>
      </c>
      <c r="Y128" s="124">
        <f t="shared" si="30"/>
        <v>0</v>
      </c>
      <c r="Z128" s="124">
        <v>0</v>
      </c>
      <c r="AA128" s="124">
        <v>0</v>
      </c>
      <c r="AB128" s="124">
        <f t="shared" si="31"/>
        <v>0</v>
      </c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00"/>
      <c r="CJ128" s="100"/>
      <c r="CK128" s="100"/>
      <c r="CL128" s="100"/>
      <c r="CM128" s="100"/>
      <c r="CN128" s="100"/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0"/>
      <c r="EE128" s="100"/>
      <c r="EF128" s="100"/>
      <c r="EG128" s="100"/>
      <c r="EH128" s="100"/>
      <c r="EI128" s="100"/>
      <c r="EJ128" s="100"/>
      <c r="EK128" s="100"/>
      <c r="EL128" s="100"/>
      <c r="EM128" s="100"/>
      <c r="EN128" s="100"/>
      <c r="EO128" s="100"/>
      <c r="EP128" s="100"/>
      <c r="EQ128" s="100"/>
      <c r="ER128" s="100"/>
      <c r="ES128" s="100"/>
      <c r="ET128" s="100"/>
      <c r="EU128" s="100"/>
      <c r="EV128" s="100"/>
      <c r="EW128" s="100"/>
      <c r="EX128" s="100"/>
      <c r="EY128" s="100"/>
      <c r="EZ128" s="100"/>
      <c r="FA128" s="100"/>
      <c r="FB128" s="100"/>
      <c r="FC128" s="100"/>
      <c r="FD128" s="100"/>
      <c r="FE128" s="100"/>
      <c r="FF128" s="100"/>
      <c r="FG128" s="100"/>
      <c r="FH128" s="100"/>
      <c r="FI128" s="100"/>
      <c r="FJ128" s="100"/>
      <c r="FK128" s="100"/>
      <c r="FL128" s="100"/>
      <c r="FM128" s="100"/>
      <c r="FN128" s="100"/>
      <c r="FO128" s="100"/>
      <c r="FP128" s="100"/>
      <c r="FQ128" s="100"/>
      <c r="FR128" s="100"/>
      <c r="FS128" s="100"/>
      <c r="FT128" s="100"/>
      <c r="FU128" s="100"/>
      <c r="FV128" s="100"/>
      <c r="FW128" s="100"/>
      <c r="FX128" s="100"/>
      <c r="FY128" s="100"/>
      <c r="FZ128" s="100"/>
      <c r="GA128" s="100"/>
      <c r="GB128" s="100"/>
      <c r="GC128" s="100"/>
      <c r="GD128" s="100"/>
      <c r="GE128" s="100"/>
      <c r="GF128" s="100"/>
      <c r="GG128" s="100"/>
      <c r="GH128" s="100"/>
      <c r="GI128" s="100"/>
      <c r="GJ128" s="100"/>
      <c r="GK128" s="100"/>
      <c r="GL128" s="100"/>
      <c r="GM128" s="100"/>
      <c r="GN128" s="100"/>
      <c r="GO128" s="100"/>
      <c r="GP128" s="100"/>
      <c r="GQ128" s="100"/>
      <c r="GR128" s="100"/>
      <c r="GS128" s="100"/>
      <c r="GT128" s="100"/>
      <c r="GU128" s="100"/>
      <c r="GV128" s="100"/>
      <c r="GW128" s="100"/>
      <c r="GX128" s="100"/>
      <c r="GY128" s="100"/>
      <c r="GZ128" s="100"/>
      <c r="HA128" s="100"/>
      <c r="HB128" s="100"/>
      <c r="HC128" s="100"/>
      <c r="HD128" s="100"/>
      <c r="HE128" s="100"/>
      <c r="HF128" s="100"/>
      <c r="HG128" s="100"/>
      <c r="HH128" s="100"/>
      <c r="HI128" s="100"/>
      <c r="HJ128" s="100"/>
      <c r="HK128" s="100"/>
      <c r="HL128" s="100"/>
      <c r="HM128" s="100"/>
      <c r="HN128" s="100"/>
      <c r="HO128" s="100"/>
      <c r="HP128" s="100"/>
      <c r="HQ128" s="100"/>
      <c r="HR128" s="100"/>
      <c r="HS128" s="100"/>
      <c r="HT128" s="100"/>
      <c r="HU128" s="100"/>
      <c r="HV128" s="100"/>
      <c r="HW128" s="100"/>
      <c r="HX128" s="100"/>
      <c r="HY128" s="100"/>
      <c r="HZ128" s="100"/>
      <c r="IA128" s="100"/>
      <c r="IB128" s="100"/>
      <c r="IC128" s="100"/>
      <c r="ID128" s="100"/>
      <c r="IE128" s="100"/>
      <c r="IF128" s="100"/>
      <c r="IG128" s="100"/>
      <c r="IH128" s="100"/>
      <c r="II128" s="100"/>
      <c r="IJ128" s="100"/>
      <c r="IK128" s="100"/>
      <c r="IL128" s="100"/>
      <c r="IM128" s="100"/>
      <c r="IN128" s="100"/>
      <c r="IO128" s="100"/>
      <c r="IP128" s="100"/>
      <c r="IQ128" s="100"/>
      <c r="IR128" s="100"/>
    </row>
    <row r="129" spans="1:252" x14ac:dyDescent="0.3">
      <c r="A129" s="117" t="s">
        <v>189</v>
      </c>
      <c r="B129" s="118">
        <f t="shared" si="23"/>
        <v>104570</v>
      </c>
      <c r="C129" s="118">
        <f t="shared" si="23"/>
        <v>104570</v>
      </c>
      <c r="D129" s="118">
        <f t="shared" si="23"/>
        <v>0</v>
      </c>
      <c r="E129" s="118">
        <f>SUM(E130:E130)</f>
        <v>0</v>
      </c>
      <c r="F129" s="118">
        <f>SUM(F130:F130)</f>
        <v>0</v>
      </c>
      <c r="G129" s="118">
        <f t="shared" si="24"/>
        <v>0</v>
      </c>
      <c r="H129" s="118">
        <f>SUM(H130:H130)</f>
        <v>0</v>
      </c>
      <c r="I129" s="118">
        <f>SUM(I130:I130)</f>
        <v>0</v>
      </c>
      <c r="J129" s="118">
        <f t="shared" si="25"/>
        <v>0</v>
      </c>
      <c r="K129" s="118">
        <f>SUM(K130:K130)</f>
        <v>0</v>
      </c>
      <c r="L129" s="118">
        <f>SUM(L130:L130)</f>
        <v>0</v>
      </c>
      <c r="M129" s="118">
        <f t="shared" si="26"/>
        <v>0</v>
      </c>
      <c r="N129" s="118">
        <f>SUM(N130:N130)</f>
        <v>0</v>
      </c>
      <c r="O129" s="118">
        <f>SUM(O130:O130)</f>
        <v>0</v>
      </c>
      <c r="P129" s="118">
        <f t="shared" si="27"/>
        <v>0</v>
      </c>
      <c r="Q129" s="118">
        <f>SUM(Q130:Q130)</f>
        <v>0</v>
      </c>
      <c r="R129" s="118">
        <f>SUM(R130:R130)</f>
        <v>0</v>
      </c>
      <c r="S129" s="118">
        <f t="shared" si="28"/>
        <v>0</v>
      </c>
      <c r="T129" s="118">
        <f>SUM(T130:T130)</f>
        <v>0</v>
      </c>
      <c r="U129" s="118">
        <f>SUM(U130:U130)</f>
        <v>0</v>
      </c>
      <c r="V129" s="118">
        <f t="shared" si="29"/>
        <v>0</v>
      </c>
      <c r="W129" s="118">
        <f>SUM(W130:W130)</f>
        <v>0</v>
      </c>
      <c r="X129" s="118">
        <f>SUM(X130:X130)</f>
        <v>0</v>
      </c>
      <c r="Y129" s="118">
        <f t="shared" si="30"/>
        <v>0</v>
      </c>
      <c r="Z129" s="118">
        <f>SUM(Z130:Z130)</f>
        <v>104570</v>
      </c>
      <c r="AA129" s="118">
        <f>SUM(AA130:AA130)</f>
        <v>104570</v>
      </c>
      <c r="AB129" s="118">
        <f t="shared" si="31"/>
        <v>0</v>
      </c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  <c r="DK129" s="116"/>
      <c r="DL129" s="116"/>
      <c r="DM129" s="116"/>
      <c r="DN129" s="116"/>
      <c r="DO129" s="116"/>
      <c r="DP129" s="116"/>
      <c r="DQ129" s="116"/>
      <c r="DR129" s="116"/>
      <c r="DS129" s="116"/>
      <c r="DT129" s="116"/>
      <c r="DU129" s="116"/>
      <c r="DV129" s="116"/>
      <c r="DW129" s="116"/>
      <c r="DX129" s="116"/>
      <c r="DY129" s="116"/>
      <c r="DZ129" s="116"/>
      <c r="EA129" s="116"/>
      <c r="EB129" s="116"/>
      <c r="EC129" s="116"/>
      <c r="ED129" s="116"/>
      <c r="EE129" s="116"/>
      <c r="EF129" s="116"/>
      <c r="EG129" s="116"/>
      <c r="EH129" s="116"/>
      <c r="EI129" s="116"/>
      <c r="EJ129" s="116"/>
      <c r="EK129" s="116"/>
      <c r="EL129" s="116"/>
      <c r="EM129" s="116"/>
      <c r="EN129" s="116"/>
      <c r="EO129" s="116"/>
      <c r="EP129" s="116"/>
      <c r="EQ129" s="116"/>
      <c r="ER129" s="116"/>
      <c r="ES129" s="116"/>
      <c r="ET129" s="116"/>
      <c r="EU129" s="116"/>
      <c r="EV129" s="116"/>
      <c r="EW129" s="116"/>
      <c r="EX129" s="116"/>
      <c r="EY129" s="116"/>
      <c r="EZ129" s="116"/>
      <c r="FA129" s="116"/>
      <c r="FB129" s="116"/>
      <c r="FC129" s="116"/>
      <c r="FD129" s="116"/>
      <c r="FE129" s="116"/>
      <c r="FF129" s="116"/>
      <c r="FG129" s="116"/>
      <c r="FH129" s="116"/>
      <c r="FI129" s="116"/>
      <c r="FJ129" s="116"/>
      <c r="FK129" s="116"/>
      <c r="FL129" s="116"/>
      <c r="FM129" s="116"/>
      <c r="FN129" s="116"/>
      <c r="FO129" s="116"/>
      <c r="FP129" s="116"/>
      <c r="FQ129" s="116"/>
      <c r="FR129" s="116"/>
      <c r="FS129" s="116"/>
      <c r="FT129" s="116"/>
      <c r="FU129" s="116"/>
      <c r="FV129" s="116"/>
      <c r="FW129" s="116"/>
      <c r="FX129" s="116"/>
      <c r="FY129" s="116"/>
      <c r="FZ129" s="116"/>
      <c r="GA129" s="116"/>
      <c r="GB129" s="116"/>
      <c r="GC129" s="116"/>
      <c r="GD129" s="100"/>
      <c r="GE129" s="100"/>
      <c r="GF129" s="100"/>
      <c r="GG129" s="100"/>
      <c r="GH129" s="100"/>
      <c r="GI129" s="100"/>
      <c r="GJ129" s="100"/>
      <c r="GK129" s="100"/>
      <c r="GL129" s="100"/>
      <c r="GM129" s="100"/>
      <c r="GN129" s="100"/>
      <c r="GO129" s="100"/>
      <c r="GP129" s="100"/>
      <c r="GQ129" s="100"/>
      <c r="GR129" s="100"/>
      <c r="GS129" s="100"/>
      <c r="GT129" s="100"/>
      <c r="GU129" s="100"/>
      <c r="GV129" s="100"/>
      <c r="GW129" s="100"/>
      <c r="GX129" s="100"/>
      <c r="GY129" s="100"/>
      <c r="GZ129" s="100"/>
      <c r="HA129" s="100"/>
      <c r="HB129" s="100"/>
      <c r="HC129" s="100"/>
      <c r="HD129" s="100"/>
      <c r="HE129" s="100"/>
      <c r="HF129" s="100"/>
      <c r="HG129" s="100"/>
      <c r="HH129" s="100"/>
      <c r="HI129" s="100"/>
      <c r="HJ129" s="100"/>
      <c r="HK129" s="100"/>
      <c r="HL129" s="100"/>
      <c r="HM129" s="100"/>
      <c r="HN129" s="100"/>
      <c r="HO129" s="100"/>
      <c r="HP129" s="100"/>
      <c r="HQ129" s="100"/>
      <c r="HR129" s="100"/>
      <c r="HS129" s="100"/>
      <c r="HT129" s="100"/>
      <c r="HU129" s="100"/>
      <c r="HV129" s="100"/>
      <c r="HW129" s="100"/>
      <c r="HX129" s="100"/>
      <c r="HY129" s="100"/>
      <c r="HZ129" s="100"/>
      <c r="IA129" s="100"/>
      <c r="IB129" s="100"/>
      <c r="IC129" s="100"/>
      <c r="ID129" s="100"/>
      <c r="IE129" s="100"/>
      <c r="IF129" s="100"/>
      <c r="IG129" s="100"/>
      <c r="IH129" s="100"/>
      <c r="II129" s="100"/>
      <c r="IJ129" s="100"/>
      <c r="IK129" s="100"/>
      <c r="IL129" s="100"/>
      <c r="IM129" s="100"/>
      <c r="IN129" s="100"/>
      <c r="IO129" s="100"/>
      <c r="IP129" s="100"/>
      <c r="IQ129" s="100"/>
      <c r="IR129" s="100"/>
    </row>
    <row r="130" spans="1:252" ht="31.2" x14ac:dyDescent="0.3">
      <c r="A130" s="123" t="s">
        <v>197</v>
      </c>
      <c r="B130" s="124">
        <f t="shared" ref="B130:D188" si="46">E130+H130+K130+N130+Q130+T130+W130+Z130</f>
        <v>104570</v>
      </c>
      <c r="C130" s="124">
        <f t="shared" si="46"/>
        <v>104570</v>
      </c>
      <c r="D130" s="124">
        <f t="shared" si="46"/>
        <v>0</v>
      </c>
      <c r="E130" s="124">
        <v>0</v>
      </c>
      <c r="F130" s="124">
        <v>0</v>
      </c>
      <c r="G130" s="124">
        <f t="shared" ref="G130:G188" si="47">F130-E130</f>
        <v>0</v>
      </c>
      <c r="H130" s="124">
        <v>0</v>
      </c>
      <c r="I130" s="124">
        <v>0</v>
      </c>
      <c r="J130" s="124">
        <f t="shared" ref="J130:J188" si="48">I130-H130</f>
        <v>0</v>
      </c>
      <c r="K130" s="124">
        <v>0</v>
      </c>
      <c r="L130" s="124">
        <v>0</v>
      </c>
      <c r="M130" s="124">
        <f t="shared" ref="M130:M188" si="49">L130-K130</f>
        <v>0</v>
      </c>
      <c r="N130" s="124">
        <v>0</v>
      </c>
      <c r="O130" s="124">
        <v>0</v>
      </c>
      <c r="P130" s="124">
        <f t="shared" ref="P130:P188" si="50">O130-N130</f>
        <v>0</v>
      </c>
      <c r="Q130" s="124">
        <v>0</v>
      </c>
      <c r="R130" s="124">
        <v>0</v>
      </c>
      <c r="S130" s="124">
        <f t="shared" ref="S130:S188" si="51">R130-Q130</f>
        <v>0</v>
      </c>
      <c r="T130" s="124">
        <v>0</v>
      </c>
      <c r="U130" s="124">
        <v>0</v>
      </c>
      <c r="V130" s="124">
        <f t="shared" ref="V130:V188" si="52">U130-T130</f>
        <v>0</v>
      </c>
      <c r="W130" s="124">
        <v>0</v>
      </c>
      <c r="X130" s="124">
        <v>0</v>
      </c>
      <c r="Y130" s="124">
        <f t="shared" ref="Y130:Y188" si="53">X130-W130</f>
        <v>0</v>
      </c>
      <c r="Z130" s="124">
        <f>45990+29290+29290</f>
        <v>104570</v>
      </c>
      <c r="AA130" s="124">
        <f>45990+29290+29290</f>
        <v>104570</v>
      </c>
      <c r="AB130" s="124">
        <f t="shared" ref="AB130:AB188" si="54">AA130-Z130</f>
        <v>0</v>
      </c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00"/>
      <c r="GE130" s="100"/>
      <c r="GF130" s="100"/>
      <c r="GG130" s="100"/>
      <c r="GH130" s="100"/>
      <c r="GI130" s="100"/>
      <c r="GJ130" s="100"/>
      <c r="GK130" s="100"/>
      <c r="GL130" s="100"/>
      <c r="GM130" s="100"/>
      <c r="GN130" s="100"/>
      <c r="GO130" s="100"/>
      <c r="GP130" s="100"/>
      <c r="GQ130" s="100"/>
      <c r="GR130" s="100"/>
      <c r="GS130" s="100"/>
      <c r="GT130" s="100"/>
      <c r="GU130" s="100"/>
      <c r="GV130" s="100"/>
      <c r="GW130" s="100"/>
      <c r="GX130" s="100"/>
      <c r="GY130" s="100"/>
      <c r="GZ130" s="100"/>
      <c r="HA130" s="100"/>
      <c r="HB130" s="100"/>
      <c r="HC130" s="100"/>
      <c r="HD130" s="100"/>
      <c r="HE130" s="100"/>
      <c r="HF130" s="100"/>
      <c r="HG130" s="100"/>
      <c r="HH130" s="100"/>
      <c r="HI130" s="100"/>
      <c r="HJ130" s="100"/>
      <c r="HK130" s="100"/>
      <c r="HL130" s="100"/>
      <c r="HM130" s="100"/>
      <c r="HN130" s="100"/>
      <c r="HO130" s="100"/>
      <c r="HP130" s="100"/>
      <c r="HQ130" s="100"/>
      <c r="HR130" s="100"/>
      <c r="HS130" s="100"/>
      <c r="HT130" s="100"/>
      <c r="HU130" s="100"/>
      <c r="HV130" s="100"/>
      <c r="HW130" s="100"/>
      <c r="HX130" s="100"/>
      <c r="HY130" s="100"/>
      <c r="HZ130" s="100"/>
      <c r="IA130" s="100"/>
      <c r="IB130" s="100"/>
      <c r="IC130" s="100"/>
      <c r="ID130" s="100"/>
      <c r="IE130" s="100"/>
      <c r="IF130" s="100"/>
      <c r="IG130" s="100"/>
      <c r="IH130" s="100"/>
      <c r="II130" s="100"/>
      <c r="IJ130" s="100"/>
      <c r="IK130" s="100"/>
      <c r="IL130" s="100"/>
      <c r="IM130" s="100"/>
      <c r="IN130" s="100"/>
      <c r="IO130" s="100"/>
      <c r="IP130" s="100"/>
      <c r="IQ130" s="100"/>
      <c r="IR130" s="100"/>
    </row>
    <row r="131" spans="1:252" x14ac:dyDescent="0.3">
      <c r="A131" s="117" t="s">
        <v>115</v>
      </c>
      <c r="B131" s="118">
        <f t="shared" si="46"/>
        <v>6809463</v>
      </c>
      <c r="C131" s="118">
        <f t="shared" si="46"/>
        <v>6827952</v>
      </c>
      <c r="D131" s="118">
        <f t="shared" si="46"/>
        <v>18489</v>
      </c>
      <c r="E131" s="118">
        <f>SUM(E132,E142,E155,E140)</f>
        <v>0</v>
      </c>
      <c r="F131" s="118">
        <f>SUM(F132,F142,F155,F140)</f>
        <v>0</v>
      </c>
      <c r="G131" s="118">
        <f t="shared" si="47"/>
        <v>0</v>
      </c>
      <c r="H131" s="118">
        <f t="shared" ref="H131:I131" si="55">SUM(H132,H142,H155,H140)</f>
        <v>0</v>
      </c>
      <c r="I131" s="118">
        <f t="shared" si="55"/>
        <v>0</v>
      </c>
      <c r="J131" s="118">
        <f t="shared" si="48"/>
        <v>0</v>
      </c>
      <c r="K131" s="118">
        <f t="shared" ref="K131:L131" si="56">SUM(K132,K142,K155,K140)</f>
        <v>38669</v>
      </c>
      <c r="L131" s="118">
        <f t="shared" si="56"/>
        <v>53098</v>
      </c>
      <c r="M131" s="118">
        <f t="shared" si="49"/>
        <v>14429</v>
      </c>
      <c r="N131" s="118">
        <f t="shared" ref="N131:O131" si="57">SUM(N132,N142,N155,N140)</f>
        <v>6069</v>
      </c>
      <c r="O131" s="118">
        <f t="shared" si="57"/>
        <v>6069</v>
      </c>
      <c r="P131" s="118">
        <f t="shared" si="50"/>
        <v>0</v>
      </c>
      <c r="Q131" s="118">
        <f t="shared" ref="Q131:R131" si="58">SUM(Q132,Q142,Q155,Q140)</f>
        <v>167511</v>
      </c>
      <c r="R131" s="118">
        <f t="shared" si="58"/>
        <v>167511</v>
      </c>
      <c r="S131" s="118">
        <f t="shared" si="51"/>
        <v>0</v>
      </c>
      <c r="T131" s="118">
        <f t="shared" ref="T131:U131" si="59">SUM(T132,T142,T155,T140)</f>
        <v>0</v>
      </c>
      <c r="U131" s="118">
        <f t="shared" si="59"/>
        <v>0</v>
      </c>
      <c r="V131" s="118">
        <f t="shared" si="52"/>
        <v>0</v>
      </c>
      <c r="W131" s="118">
        <f t="shared" ref="W131:X131" si="60">SUM(W132,W142,W155,W140)</f>
        <v>0</v>
      </c>
      <c r="X131" s="118">
        <f t="shared" si="60"/>
        <v>4060</v>
      </c>
      <c r="Y131" s="118">
        <f t="shared" si="53"/>
        <v>4060</v>
      </c>
      <c r="Z131" s="118">
        <f t="shared" ref="Z131:AA131" si="61">SUM(Z132,Z142,Z155,Z140)</f>
        <v>6597214</v>
      </c>
      <c r="AA131" s="118">
        <f t="shared" si="61"/>
        <v>6597214</v>
      </c>
      <c r="AB131" s="118">
        <f t="shared" si="54"/>
        <v>0</v>
      </c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00"/>
      <c r="GE131" s="100"/>
      <c r="GF131" s="100"/>
      <c r="GG131" s="100"/>
      <c r="GH131" s="100"/>
      <c r="GI131" s="100"/>
      <c r="GJ131" s="100"/>
      <c r="GK131" s="100"/>
      <c r="GL131" s="100"/>
      <c r="GM131" s="100"/>
      <c r="GN131" s="100"/>
      <c r="GO131" s="100"/>
      <c r="GP131" s="100"/>
      <c r="GQ131" s="100"/>
      <c r="GR131" s="100"/>
      <c r="GS131" s="100"/>
      <c r="GT131" s="100"/>
      <c r="GU131" s="100"/>
      <c r="GV131" s="100"/>
      <c r="GW131" s="100"/>
      <c r="GX131" s="100"/>
      <c r="GY131" s="100"/>
      <c r="GZ131" s="100"/>
      <c r="HA131" s="100"/>
      <c r="HB131" s="100"/>
      <c r="HC131" s="100"/>
      <c r="HD131" s="100"/>
      <c r="HE131" s="100"/>
      <c r="HF131" s="100"/>
      <c r="HG131" s="100"/>
      <c r="HH131" s="100"/>
      <c r="HI131" s="100"/>
      <c r="HJ131" s="100"/>
      <c r="HK131" s="100"/>
      <c r="HL131" s="100"/>
      <c r="HM131" s="100"/>
      <c r="HN131" s="100"/>
      <c r="HO131" s="100"/>
      <c r="HP131" s="100"/>
      <c r="HQ131" s="100"/>
      <c r="HR131" s="100"/>
      <c r="HS131" s="100"/>
      <c r="HT131" s="100"/>
      <c r="HU131" s="100"/>
      <c r="HV131" s="100"/>
      <c r="HW131" s="100"/>
      <c r="HX131" s="100"/>
      <c r="HY131" s="100"/>
      <c r="HZ131" s="100"/>
      <c r="IA131" s="100"/>
      <c r="IB131" s="100"/>
      <c r="IC131" s="100"/>
      <c r="ID131" s="100"/>
      <c r="IE131" s="100"/>
      <c r="IF131" s="100"/>
      <c r="IG131" s="100"/>
      <c r="IH131" s="100"/>
      <c r="II131" s="100"/>
      <c r="IJ131" s="100"/>
      <c r="IK131" s="100"/>
      <c r="IL131" s="100"/>
      <c r="IM131" s="100"/>
      <c r="IN131" s="100"/>
      <c r="IO131" s="100"/>
      <c r="IP131" s="100"/>
      <c r="IQ131" s="100"/>
      <c r="IR131" s="100"/>
    </row>
    <row r="132" spans="1:252" x14ac:dyDescent="0.3">
      <c r="A132" s="117" t="s">
        <v>174</v>
      </c>
      <c r="B132" s="118">
        <f t="shared" si="46"/>
        <v>43360</v>
      </c>
      <c r="C132" s="118">
        <f t="shared" si="46"/>
        <v>51818</v>
      </c>
      <c r="D132" s="118">
        <f t="shared" si="46"/>
        <v>8458</v>
      </c>
      <c r="E132" s="118">
        <f>SUM(E133:E139)</f>
        <v>0</v>
      </c>
      <c r="F132" s="118">
        <f>SUM(F133:F139)</f>
        <v>0</v>
      </c>
      <c r="G132" s="118">
        <f t="shared" si="47"/>
        <v>0</v>
      </c>
      <c r="H132" s="118">
        <f>SUM(H133:H139)</f>
        <v>0</v>
      </c>
      <c r="I132" s="118">
        <f>SUM(I133:I139)</f>
        <v>0</v>
      </c>
      <c r="J132" s="118">
        <f t="shared" si="48"/>
        <v>0</v>
      </c>
      <c r="K132" s="118">
        <f>SUM(K133:K139)</f>
        <v>19773</v>
      </c>
      <c r="L132" s="118">
        <f>SUM(L133:L139)</f>
        <v>28231</v>
      </c>
      <c r="M132" s="118">
        <f t="shared" si="49"/>
        <v>8458</v>
      </c>
      <c r="N132" s="118">
        <f>SUM(N133:N139)</f>
        <v>6069</v>
      </c>
      <c r="O132" s="118">
        <f>SUM(O133:O139)</f>
        <v>6069</v>
      </c>
      <c r="P132" s="118">
        <f t="shared" si="50"/>
        <v>0</v>
      </c>
      <c r="Q132" s="118">
        <f>SUM(Q133:Q139)</f>
        <v>17518</v>
      </c>
      <c r="R132" s="118">
        <f>SUM(R133:R139)</f>
        <v>17518</v>
      </c>
      <c r="S132" s="118">
        <f t="shared" si="51"/>
        <v>0</v>
      </c>
      <c r="T132" s="118">
        <f>SUM(T133:T139)</f>
        <v>0</v>
      </c>
      <c r="U132" s="118">
        <f>SUM(U133:U139)</f>
        <v>0</v>
      </c>
      <c r="V132" s="118">
        <f t="shared" si="52"/>
        <v>0</v>
      </c>
      <c r="W132" s="118">
        <f>SUM(W133:W139)</f>
        <v>0</v>
      </c>
      <c r="X132" s="118">
        <f>SUM(X133:X139)</f>
        <v>0</v>
      </c>
      <c r="Y132" s="118">
        <f t="shared" si="53"/>
        <v>0</v>
      </c>
      <c r="Z132" s="118">
        <f>SUM(Z133:Z139)</f>
        <v>0</v>
      </c>
      <c r="AA132" s="118">
        <f>SUM(AA133:AA139)</f>
        <v>0</v>
      </c>
      <c r="AB132" s="118">
        <f t="shared" si="54"/>
        <v>0</v>
      </c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00"/>
      <c r="CJ132" s="100"/>
      <c r="CK132" s="100"/>
      <c r="CL132" s="100"/>
      <c r="CM132" s="100"/>
      <c r="CN132" s="100"/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0"/>
      <c r="EE132" s="100"/>
      <c r="EF132" s="100"/>
      <c r="EG132" s="100"/>
      <c r="EH132" s="100"/>
      <c r="EI132" s="100"/>
      <c r="EJ132" s="100"/>
      <c r="EK132" s="100"/>
      <c r="EL132" s="100"/>
      <c r="EM132" s="100"/>
      <c r="EN132" s="100"/>
      <c r="EO132" s="100"/>
      <c r="EP132" s="100"/>
      <c r="EQ132" s="100"/>
      <c r="ER132" s="100"/>
      <c r="ES132" s="100"/>
      <c r="ET132" s="100"/>
      <c r="EU132" s="100"/>
      <c r="EV132" s="100"/>
      <c r="EW132" s="100"/>
      <c r="EX132" s="100"/>
      <c r="EY132" s="100"/>
      <c r="EZ132" s="100"/>
      <c r="FA132" s="100"/>
      <c r="FB132" s="100"/>
      <c r="FC132" s="100"/>
      <c r="FD132" s="100"/>
      <c r="FE132" s="100"/>
      <c r="FF132" s="100"/>
      <c r="FG132" s="100"/>
      <c r="FH132" s="100"/>
      <c r="FI132" s="100"/>
      <c r="FJ132" s="100"/>
      <c r="FK132" s="100"/>
      <c r="FL132" s="100"/>
      <c r="FM132" s="100"/>
      <c r="FN132" s="100"/>
      <c r="FO132" s="100"/>
      <c r="FP132" s="100"/>
      <c r="FQ132" s="100"/>
      <c r="FR132" s="100"/>
      <c r="FS132" s="100"/>
      <c r="FT132" s="100"/>
      <c r="FU132" s="100"/>
      <c r="FV132" s="100"/>
      <c r="FW132" s="100"/>
      <c r="FX132" s="100"/>
      <c r="FY132" s="100"/>
      <c r="FZ132" s="100"/>
      <c r="GA132" s="100"/>
      <c r="GB132" s="100"/>
      <c r="GC132" s="100"/>
      <c r="GD132" s="100"/>
      <c r="GE132" s="100"/>
      <c r="GF132" s="100"/>
      <c r="GG132" s="100"/>
      <c r="GH132" s="100"/>
      <c r="GI132" s="100"/>
      <c r="GJ132" s="100"/>
      <c r="GK132" s="100"/>
      <c r="GL132" s="100"/>
      <c r="GM132" s="100"/>
      <c r="GN132" s="100"/>
      <c r="GO132" s="100"/>
      <c r="GP132" s="100"/>
      <c r="GQ132" s="100"/>
      <c r="GR132" s="100"/>
      <c r="GS132" s="100"/>
      <c r="GT132" s="100"/>
      <c r="GU132" s="100"/>
      <c r="GV132" s="100"/>
      <c r="GW132" s="100"/>
      <c r="GX132" s="100"/>
      <c r="GY132" s="100"/>
      <c r="GZ132" s="100"/>
      <c r="HA132" s="100"/>
      <c r="HB132" s="100"/>
      <c r="HC132" s="100"/>
      <c r="HD132" s="100"/>
      <c r="HE132" s="100"/>
      <c r="HF132" s="100"/>
      <c r="HG132" s="100"/>
      <c r="HH132" s="100"/>
      <c r="HI132" s="100"/>
      <c r="HJ132" s="100"/>
      <c r="HK132" s="100"/>
      <c r="HL132" s="100"/>
      <c r="HM132" s="100"/>
      <c r="HN132" s="100"/>
      <c r="HO132" s="100"/>
      <c r="HP132" s="100"/>
      <c r="HQ132" s="100"/>
      <c r="HR132" s="100"/>
      <c r="HS132" s="100"/>
      <c r="HT132" s="100"/>
      <c r="HU132" s="100"/>
      <c r="HV132" s="100"/>
      <c r="HW132" s="100"/>
      <c r="HX132" s="100"/>
      <c r="HY132" s="100"/>
      <c r="HZ132" s="100"/>
      <c r="IA132" s="100"/>
      <c r="IB132" s="100"/>
      <c r="IC132" s="100"/>
      <c r="ID132" s="100"/>
      <c r="IE132" s="100"/>
      <c r="IF132" s="100"/>
      <c r="IG132" s="100"/>
      <c r="IH132" s="100"/>
      <c r="II132" s="100"/>
      <c r="IJ132" s="100"/>
      <c r="IK132" s="100"/>
      <c r="IL132" s="100"/>
      <c r="IM132" s="100"/>
      <c r="IN132" s="100"/>
      <c r="IO132" s="100"/>
      <c r="IP132" s="100"/>
      <c r="IQ132" s="100"/>
      <c r="IR132" s="100"/>
    </row>
    <row r="133" spans="1:252" ht="31.2" x14ac:dyDescent="0.3">
      <c r="A133" s="123" t="s">
        <v>198</v>
      </c>
      <c r="B133" s="124">
        <f t="shared" si="46"/>
        <v>4513</v>
      </c>
      <c r="C133" s="124">
        <f t="shared" si="46"/>
        <v>9426</v>
      </c>
      <c r="D133" s="124">
        <f t="shared" si="46"/>
        <v>4913</v>
      </c>
      <c r="E133" s="124">
        <v>0</v>
      </c>
      <c r="F133" s="124">
        <v>0</v>
      </c>
      <c r="G133" s="124">
        <f t="shared" si="47"/>
        <v>0</v>
      </c>
      <c r="H133" s="124">
        <v>0</v>
      </c>
      <c r="I133" s="124">
        <v>0</v>
      </c>
      <c r="J133" s="124">
        <f t="shared" si="48"/>
        <v>0</v>
      </c>
      <c r="K133" s="124">
        <v>0</v>
      </c>
      <c r="L133" s="124">
        <v>4913</v>
      </c>
      <c r="M133" s="124">
        <f t="shared" si="49"/>
        <v>4913</v>
      </c>
      <c r="N133" s="124"/>
      <c r="O133" s="124"/>
      <c r="P133" s="124">
        <f t="shared" si="50"/>
        <v>0</v>
      </c>
      <c r="Q133" s="124">
        <v>4513</v>
      </c>
      <c r="R133" s="124">
        <f>4513</f>
        <v>4513</v>
      </c>
      <c r="S133" s="124">
        <f t="shared" si="51"/>
        <v>0</v>
      </c>
      <c r="T133" s="124">
        <v>0</v>
      </c>
      <c r="U133" s="124">
        <v>0</v>
      </c>
      <c r="V133" s="124">
        <f t="shared" si="52"/>
        <v>0</v>
      </c>
      <c r="W133" s="124">
        <v>0</v>
      </c>
      <c r="X133" s="124">
        <v>0</v>
      </c>
      <c r="Y133" s="124">
        <f t="shared" si="53"/>
        <v>0</v>
      </c>
      <c r="Z133" s="124">
        <v>0</v>
      </c>
      <c r="AA133" s="124">
        <v>0</v>
      </c>
      <c r="AB133" s="124">
        <f t="shared" si="54"/>
        <v>0</v>
      </c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00"/>
      <c r="CJ133" s="100"/>
      <c r="CK133" s="100"/>
      <c r="CL133" s="100"/>
      <c r="CM133" s="100"/>
      <c r="CN133" s="100"/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0"/>
      <c r="EE133" s="100"/>
      <c r="EF133" s="100"/>
      <c r="EG133" s="100"/>
      <c r="EH133" s="100"/>
      <c r="EI133" s="100"/>
      <c r="EJ133" s="100"/>
      <c r="EK133" s="100"/>
      <c r="EL133" s="100"/>
      <c r="EM133" s="100"/>
      <c r="EN133" s="100"/>
      <c r="EO133" s="100"/>
      <c r="EP133" s="100"/>
      <c r="EQ133" s="100"/>
      <c r="ER133" s="100"/>
      <c r="ES133" s="100"/>
      <c r="ET133" s="100"/>
      <c r="EU133" s="100"/>
      <c r="EV133" s="100"/>
      <c r="EW133" s="100"/>
      <c r="EX133" s="100"/>
      <c r="EY133" s="100"/>
      <c r="EZ133" s="100"/>
      <c r="FA133" s="100"/>
      <c r="FB133" s="100"/>
      <c r="FC133" s="100"/>
      <c r="FD133" s="100"/>
      <c r="FE133" s="100"/>
      <c r="FF133" s="100"/>
      <c r="FG133" s="100"/>
      <c r="FH133" s="100"/>
      <c r="FI133" s="100"/>
      <c r="FJ133" s="100"/>
      <c r="FK133" s="100"/>
      <c r="FL133" s="100"/>
      <c r="FM133" s="100"/>
      <c r="FN133" s="100"/>
      <c r="FO133" s="100"/>
      <c r="FP133" s="100"/>
      <c r="FQ133" s="100"/>
      <c r="FR133" s="100"/>
      <c r="FS133" s="100"/>
      <c r="FT133" s="100"/>
      <c r="FU133" s="100"/>
      <c r="FV133" s="100"/>
      <c r="FW133" s="100"/>
      <c r="FX133" s="100"/>
      <c r="FY133" s="100"/>
      <c r="FZ133" s="100"/>
      <c r="GA133" s="100"/>
      <c r="GB133" s="100"/>
      <c r="GC133" s="100"/>
      <c r="GD133" s="100"/>
      <c r="GE133" s="100"/>
      <c r="GF133" s="100"/>
      <c r="GG133" s="100"/>
      <c r="GH133" s="100"/>
      <c r="GI133" s="100"/>
      <c r="GJ133" s="100"/>
      <c r="GK133" s="100"/>
      <c r="GL133" s="100"/>
      <c r="GM133" s="100"/>
      <c r="GN133" s="100"/>
      <c r="GO133" s="100"/>
      <c r="GP133" s="100"/>
      <c r="GQ133" s="100"/>
      <c r="GR133" s="100"/>
      <c r="GS133" s="100"/>
      <c r="GT133" s="100"/>
      <c r="GU133" s="100"/>
      <c r="GV133" s="100"/>
      <c r="GW133" s="100"/>
      <c r="GX133" s="100"/>
      <c r="GY133" s="100"/>
      <c r="GZ133" s="100"/>
      <c r="HA133" s="100"/>
      <c r="HB133" s="100"/>
      <c r="HC133" s="100"/>
      <c r="HD133" s="100"/>
      <c r="HE133" s="100"/>
      <c r="HF133" s="100"/>
      <c r="HG133" s="100"/>
      <c r="HH133" s="100"/>
      <c r="HI133" s="100"/>
      <c r="HJ133" s="100"/>
      <c r="HK133" s="100"/>
      <c r="HL133" s="100"/>
      <c r="HM133" s="100"/>
      <c r="HN133" s="100"/>
      <c r="HO133" s="100"/>
      <c r="HP133" s="100"/>
      <c r="HQ133" s="100"/>
      <c r="HR133" s="100"/>
      <c r="HS133" s="100"/>
      <c r="HT133" s="100"/>
      <c r="HU133" s="100"/>
      <c r="HV133" s="100"/>
      <c r="HW133" s="100"/>
      <c r="HX133" s="100"/>
      <c r="HY133" s="100"/>
      <c r="HZ133" s="100"/>
      <c r="IA133" s="100"/>
      <c r="IB133" s="100"/>
      <c r="IC133" s="100"/>
      <c r="ID133" s="100"/>
      <c r="IE133" s="100"/>
      <c r="IF133" s="100"/>
      <c r="IG133" s="100"/>
      <c r="IH133" s="100"/>
      <c r="II133" s="100"/>
      <c r="IJ133" s="100"/>
      <c r="IK133" s="100"/>
      <c r="IL133" s="100"/>
      <c r="IM133" s="100"/>
      <c r="IN133" s="100"/>
      <c r="IO133" s="100"/>
      <c r="IP133" s="100"/>
      <c r="IQ133" s="100"/>
      <c r="IR133" s="100"/>
    </row>
    <row r="134" spans="1:252" x14ac:dyDescent="0.3">
      <c r="A134" s="123" t="s">
        <v>199</v>
      </c>
      <c r="B134" s="124">
        <f t="shared" si="46"/>
        <v>0</v>
      </c>
      <c r="C134" s="124">
        <f t="shared" si="46"/>
        <v>1483</v>
      </c>
      <c r="D134" s="124">
        <f t="shared" si="46"/>
        <v>1483</v>
      </c>
      <c r="E134" s="124">
        <v>0</v>
      </c>
      <c r="F134" s="124">
        <v>0</v>
      </c>
      <c r="G134" s="124">
        <f t="shared" si="47"/>
        <v>0</v>
      </c>
      <c r="H134" s="124">
        <v>0</v>
      </c>
      <c r="I134" s="124">
        <v>0</v>
      </c>
      <c r="J134" s="124">
        <f t="shared" si="48"/>
        <v>0</v>
      </c>
      <c r="K134" s="124">
        <v>0</v>
      </c>
      <c r="L134" s="124">
        <v>1483</v>
      </c>
      <c r="M134" s="124">
        <f t="shared" si="49"/>
        <v>1483</v>
      </c>
      <c r="N134" s="124"/>
      <c r="O134" s="124"/>
      <c r="P134" s="124">
        <f t="shared" si="50"/>
        <v>0</v>
      </c>
      <c r="Q134" s="124"/>
      <c r="R134" s="124"/>
      <c r="S134" s="124">
        <f t="shared" si="51"/>
        <v>0</v>
      </c>
      <c r="T134" s="124">
        <v>0</v>
      </c>
      <c r="U134" s="124">
        <v>0</v>
      </c>
      <c r="V134" s="124">
        <f t="shared" si="52"/>
        <v>0</v>
      </c>
      <c r="W134" s="124">
        <v>0</v>
      </c>
      <c r="X134" s="124">
        <v>0</v>
      </c>
      <c r="Y134" s="124">
        <f t="shared" si="53"/>
        <v>0</v>
      </c>
      <c r="Z134" s="124">
        <v>0</v>
      </c>
      <c r="AA134" s="124">
        <v>0</v>
      </c>
      <c r="AB134" s="124">
        <f t="shared" si="54"/>
        <v>0</v>
      </c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00"/>
      <c r="CJ134" s="100"/>
      <c r="CK134" s="100"/>
      <c r="CL134" s="100"/>
      <c r="CM134" s="100"/>
      <c r="CN134" s="100"/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0"/>
      <c r="EE134" s="100"/>
      <c r="EF134" s="100"/>
      <c r="EG134" s="100"/>
      <c r="EH134" s="100"/>
      <c r="EI134" s="100"/>
      <c r="EJ134" s="100"/>
      <c r="EK134" s="100"/>
      <c r="EL134" s="100"/>
      <c r="EM134" s="100"/>
      <c r="EN134" s="100"/>
      <c r="EO134" s="100"/>
      <c r="EP134" s="100"/>
      <c r="EQ134" s="100"/>
      <c r="ER134" s="100"/>
      <c r="ES134" s="100"/>
      <c r="ET134" s="100"/>
      <c r="EU134" s="100"/>
      <c r="EV134" s="100"/>
      <c r="EW134" s="100"/>
      <c r="EX134" s="100"/>
      <c r="EY134" s="100"/>
      <c r="EZ134" s="100"/>
      <c r="FA134" s="100"/>
      <c r="FB134" s="100"/>
      <c r="FC134" s="100"/>
      <c r="FD134" s="100"/>
      <c r="FE134" s="100"/>
      <c r="FF134" s="100"/>
      <c r="FG134" s="100"/>
      <c r="FH134" s="100"/>
      <c r="FI134" s="100"/>
      <c r="FJ134" s="100"/>
      <c r="FK134" s="100"/>
      <c r="FL134" s="100"/>
      <c r="FM134" s="100"/>
      <c r="FN134" s="100"/>
      <c r="FO134" s="100"/>
      <c r="FP134" s="100"/>
      <c r="FQ134" s="100"/>
      <c r="FR134" s="100"/>
      <c r="FS134" s="100"/>
      <c r="FT134" s="100"/>
      <c r="FU134" s="100"/>
      <c r="FV134" s="100"/>
      <c r="FW134" s="100"/>
      <c r="FX134" s="100"/>
      <c r="FY134" s="100"/>
      <c r="FZ134" s="100"/>
      <c r="GA134" s="100"/>
      <c r="GB134" s="100"/>
      <c r="GC134" s="100"/>
      <c r="GD134" s="100"/>
      <c r="GE134" s="100"/>
      <c r="GF134" s="100"/>
      <c r="GG134" s="100"/>
      <c r="GH134" s="100"/>
      <c r="GI134" s="100"/>
      <c r="GJ134" s="100"/>
      <c r="GK134" s="100"/>
      <c r="GL134" s="100"/>
      <c r="GM134" s="100"/>
      <c r="GN134" s="100"/>
      <c r="GO134" s="100"/>
      <c r="GP134" s="100"/>
      <c r="GQ134" s="100"/>
      <c r="GR134" s="100"/>
      <c r="GS134" s="100"/>
      <c r="GT134" s="100"/>
      <c r="GU134" s="100"/>
      <c r="GV134" s="100"/>
      <c r="GW134" s="100"/>
      <c r="GX134" s="100"/>
      <c r="GY134" s="100"/>
      <c r="GZ134" s="100"/>
      <c r="HA134" s="100"/>
      <c r="HB134" s="100"/>
      <c r="HC134" s="100"/>
      <c r="HD134" s="100"/>
      <c r="HE134" s="100"/>
      <c r="HF134" s="100"/>
      <c r="HG134" s="100"/>
      <c r="HH134" s="100"/>
      <c r="HI134" s="100"/>
      <c r="HJ134" s="100"/>
      <c r="HK134" s="100"/>
      <c r="HL134" s="100"/>
      <c r="HM134" s="100"/>
      <c r="HN134" s="100"/>
      <c r="HO134" s="100"/>
      <c r="HP134" s="100"/>
      <c r="HQ134" s="100"/>
      <c r="HR134" s="100"/>
      <c r="HS134" s="100"/>
      <c r="HT134" s="100"/>
      <c r="HU134" s="100"/>
      <c r="HV134" s="100"/>
      <c r="HW134" s="100"/>
      <c r="HX134" s="100"/>
      <c r="HY134" s="100"/>
      <c r="HZ134" s="100"/>
      <c r="IA134" s="100"/>
      <c r="IB134" s="100"/>
      <c r="IC134" s="100"/>
      <c r="ID134" s="100"/>
      <c r="IE134" s="100"/>
      <c r="IF134" s="100"/>
      <c r="IG134" s="100"/>
      <c r="IH134" s="100"/>
      <c r="II134" s="100"/>
      <c r="IJ134" s="100"/>
      <c r="IK134" s="100"/>
      <c r="IL134" s="100"/>
      <c r="IM134" s="100"/>
      <c r="IN134" s="100"/>
      <c r="IO134" s="100"/>
      <c r="IP134" s="100"/>
      <c r="IQ134" s="100"/>
      <c r="IR134" s="100"/>
    </row>
    <row r="135" spans="1:252" ht="31.2" x14ac:dyDescent="0.3">
      <c r="A135" s="123" t="s">
        <v>200</v>
      </c>
      <c r="B135" s="124">
        <f t="shared" si="46"/>
        <v>13005</v>
      </c>
      <c r="C135" s="124">
        <f t="shared" si="46"/>
        <v>13005</v>
      </c>
      <c r="D135" s="124">
        <f t="shared" si="46"/>
        <v>0</v>
      </c>
      <c r="E135" s="124">
        <v>0</v>
      </c>
      <c r="F135" s="124">
        <v>0</v>
      </c>
      <c r="G135" s="124">
        <f t="shared" si="47"/>
        <v>0</v>
      </c>
      <c r="H135" s="124">
        <v>0</v>
      </c>
      <c r="I135" s="124">
        <v>0</v>
      </c>
      <c r="J135" s="124">
        <f t="shared" si="48"/>
        <v>0</v>
      </c>
      <c r="K135" s="124">
        <v>0</v>
      </c>
      <c r="L135" s="124">
        <v>0</v>
      </c>
      <c r="M135" s="124">
        <f t="shared" si="49"/>
        <v>0</v>
      </c>
      <c r="N135" s="124"/>
      <c r="O135" s="124"/>
      <c r="P135" s="124">
        <f t="shared" si="50"/>
        <v>0</v>
      </c>
      <c r="Q135" s="124">
        <v>13005</v>
      </c>
      <c r="R135" s="124">
        <v>13005</v>
      </c>
      <c r="S135" s="124">
        <f t="shared" si="51"/>
        <v>0</v>
      </c>
      <c r="T135" s="124">
        <v>0</v>
      </c>
      <c r="U135" s="124">
        <v>0</v>
      </c>
      <c r="V135" s="124">
        <f t="shared" si="52"/>
        <v>0</v>
      </c>
      <c r="W135" s="124">
        <v>0</v>
      </c>
      <c r="X135" s="124">
        <v>0</v>
      </c>
      <c r="Y135" s="124">
        <f t="shared" si="53"/>
        <v>0</v>
      </c>
      <c r="Z135" s="124">
        <v>0</v>
      </c>
      <c r="AA135" s="124">
        <v>0</v>
      </c>
      <c r="AB135" s="124">
        <f t="shared" si="54"/>
        <v>0</v>
      </c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00"/>
      <c r="CJ135" s="100"/>
      <c r="CK135" s="100"/>
      <c r="CL135" s="100"/>
      <c r="CM135" s="100"/>
      <c r="CN135" s="100"/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0"/>
      <c r="EE135" s="100"/>
      <c r="EF135" s="100"/>
      <c r="EG135" s="100"/>
      <c r="EH135" s="100"/>
      <c r="EI135" s="100"/>
      <c r="EJ135" s="100"/>
      <c r="EK135" s="100"/>
      <c r="EL135" s="100"/>
      <c r="EM135" s="100"/>
      <c r="EN135" s="100"/>
      <c r="EO135" s="100"/>
      <c r="EP135" s="100"/>
      <c r="EQ135" s="100"/>
      <c r="ER135" s="100"/>
      <c r="ES135" s="100"/>
      <c r="ET135" s="100"/>
      <c r="EU135" s="100"/>
      <c r="EV135" s="100"/>
      <c r="EW135" s="100"/>
      <c r="EX135" s="100"/>
      <c r="EY135" s="100"/>
      <c r="EZ135" s="100"/>
      <c r="FA135" s="100"/>
      <c r="FB135" s="100"/>
      <c r="FC135" s="100"/>
      <c r="FD135" s="100"/>
      <c r="FE135" s="100"/>
      <c r="FF135" s="100"/>
      <c r="FG135" s="100"/>
      <c r="FH135" s="100"/>
      <c r="FI135" s="100"/>
      <c r="FJ135" s="100"/>
      <c r="FK135" s="100"/>
      <c r="FL135" s="100"/>
      <c r="FM135" s="100"/>
      <c r="FN135" s="100"/>
      <c r="FO135" s="100"/>
      <c r="FP135" s="100"/>
      <c r="FQ135" s="100"/>
      <c r="FR135" s="100"/>
      <c r="FS135" s="100"/>
      <c r="FT135" s="100"/>
      <c r="FU135" s="100"/>
      <c r="FV135" s="100"/>
      <c r="FW135" s="100"/>
      <c r="FX135" s="100"/>
      <c r="FY135" s="100"/>
      <c r="FZ135" s="100"/>
      <c r="GA135" s="100"/>
      <c r="GB135" s="100"/>
      <c r="GC135" s="100"/>
      <c r="GD135" s="100"/>
      <c r="GE135" s="100"/>
      <c r="GF135" s="100"/>
      <c r="GG135" s="100"/>
      <c r="GH135" s="100"/>
      <c r="GI135" s="100"/>
      <c r="GJ135" s="100"/>
      <c r="GK135" s="100"/>
      <c r="GL135" s="100"/>
      <c r="GM135" s="100"/>
      <c r="GN135" s="100"/>
      <c r="GO135" s="100"/>
      <c r="GP135" s="100"/>
      <c r="GQ135" s="100"/>
      <c r="GR135" s="100"/>
      <c r="GS135" s="100"/>
      <c r="GT135" s="100"/>
      <c r="GU135" s="100"/>
      <c r="GV135" s="100"/>
      <c r="GW135" s="100"/>
      <c r="GX135" s="100"/>
      <c r="GY135" s="100"/>
      <c r="GZ135" s="100"/>
      <c r="HA135" s="100"/>
      <c r="HB135" s="100"/>
      <c r="HC135" s="100"/>
      <c r="HD135" s="100"/>
      <c r="HE135" s="100"/>
      <c r="HF135" s="100"/>
      <c r="HG135" s="100"/>
      <c r="HH135" s="100"/>
      <c r="HI135" s="100"/>
      <c r="HJ135" s="100"/>
      <c r="HK135" s="100"/>
      <c r="HL135" s="100"/>
      <c r="HM135" s="100"/>
      <c r="HN135" s="100"/>
      <c r="HO135" s="100"/>
      <c r="HP135" s="100"/>
      <c r="HQ135" s="100"/>
      <c r="HR135" s="100"/>
      <c r="HS135" s="100"/>
      <c r="HT135" s="100"/>
      <c r="HU135" s="100"/>
      <c r="HV135" s="100"/>
      <c r="HW135" s="100"/>
      <c r="HX135" s="100"/>
      <c r="HY135" s="100"/>
      <c r="HZ135" s="100"/>
      <c r="IA135" s="100"/>
      <c r="IB135" s="100"/>
      <c r="IC135" s="100"/>
      <c r="ID135" s="100"/>
      <c r="IE135" s="100"/>
      <c r="IF135" s="100"/>
      <c r="IG135" s="100"/>
      <c r="IH135" s="100"/>
      <c r="II135" s="100"/>
      <c r="IJ135" s="100"/>
      <c r="IK135" s="100"/>
      <c r="IL135" s="100"/>
      <c r="IM135" s="100"/>
      <c r="IN135" s="100"/>
      <c r="IO135" s="100"/>
      <c r="IP135" s="100"/>
      <c r="IQ135" s="100"/>
      <c r="IR135" s="100"/>
    </row>
    <row r="136" spans="1:252" ht="31.2" x14ac:dyDescent="0.3">
      <c r="A136" s="123" t="s">
        <v>201</v>
      </c>
      <c r="B136" s="124">
        <f t="shared" si="46"/>
        <v>19773</v>
      </c>
      <c r="C136" s="124">
        <f t="shared" si="46"/>
        <v>19773</v>
      </c>
      <c r="D136" s="124">
        <f t="shared" si="46"/>
        <v>0</v>
      </c>
      <c r="E136" s="124">
        <v>0</v>
      </c>
      <c r="F136" s="124">
        <v>0</v>
      </c>
      <c r="G136" s="124">
        <f t="shared" si="47"/>
        <v>0</v>
      </c>
      <c r="H136" s="124">
        <v>0</v>
      </c>
      <c r="I136" s="124">
        <v>0</v>
      </c>
      <c r="J136" s="124">
        <f t="shared" si="48"/>
        <v>0</v>
      </c>
      <c r="K136" s="124">
        <v>19773</v>
      </c>
      <c r="L136" s="124">
        <v>19773</v>
      </c>
      <c r="M136" s="124">
        <f t="shared" si="49"/>
        <v>0</v>
      </c>
      <c r="N136" s="124"/>
      <c r="O136" s="124"/>
      <c r="P136" s="124">
        <f t="shared" si="50"/>
        <v>0</v>
      </c>
      <c r="Q136" s="124">
        <v>0</v>
      </c>
      <c r="R136" s="124">
        <v>0</v>
      </c>
      <c r="S136" s="124">
        <f t="shared" si="51"/>
        <v>0</v>
      </c>
      <c r="T136" s="124">
        <v>0</v>
      </c>
      <c r="U136" s="124">
        <v>0</v>
      </c>
      <c r="V136" s="124">
        <f t="shared" si="52"/>
        <v>0</v>
      </c>
      <c r="W136" s="124">
        <v>0</v>
      </c>
      <c r="X136" s="124">
        <v>0</v>
      </c>
      <c r="Y136" s="124">
        <f t="shared" si="53"/>
        <v>0</v>
      </c>
      <c r="Z136" s="124">
        <v>0</v>
      </c>
      <c r="AA136" s="124">
        <v>0</v>
      </c>
      <c r="AB136" s="124">
        <f t="shared" si="54"/>
        <v>0</v>
      </c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00"/>
      <c r="CJ136" s="100"/>
      <c r="CK136" s="100"/>
      <c r="CL136" s="100"/>
      <c r="CM136" s="100"/>
      <c r="CN136" s="100"/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0"/>
      <c r="EE136" s="100"/>
      <c r="EF136" s="100"/>
      <c r="EG136" s="100"/>
      <c r="EH136" s="100"/>
      <c r="EI136" s="100"/>
      <c r="EJ136" s="100"/>
      <c r="EK136" s="100"/>
      <c r="EL136" s="100"/>
      <c r="EM136" s="100"/>
      <c r="EN136" s="100"/>
      <c r="EO136" s="100"/>
      <c r="EP136" s="100"/>
      <c r="EQ136" s="100"/>
      <c r="ER136" s="100"/>
      <c r="ES136" s="100"/>
      <c r="ET136" s="100"/>
      <c r="EU136" s="100"/>
      <c r="EV136" s="100"/>
      <c r="EW136" s="100"/>
      <c r="EX136" s="100"/>
      <c r="EY136" s="100"/>
      <c r="EZ136" s="100"/>
      <c r="FA136" s="100"/>
      <c r="FB136" s="100"/>
      <c r="FC136" s="100"/>
      <c r="FD136" s="100"/>
      <c r="FE136" s="100"/>
      <c r="FF136" s="100"/>
      <c r="FG136" s="100"/>
      <c r="FH136" s="100"/>
      <c r="FI136" s="100"/>
      <c r="FJ136" s="100"/>
      <c r="FK136" s="100"/>
      <c r="FL136" s="100"/>
      <c r="FM136" s="100"/>
      <c r="FN136" s="100"/>
      <c r="FO136" s="100"/>
      <c r="FP136" s="100"/>
      <c r="FQ136" s="100"/>
      <c r="FR136" s="100"/>
      <c r="FS136" s="100"/>
      <c r="FT136" s="100"/>
      <c r="FU136" s="100"/>
      <c r="FV136" s="100"/>
      <c r="FW136" s="100"/>
      <c r="FX136" s="100"/>
      <c r="FY136" s="100"/>
      <c r="FZ136" s="100"/>
      <c r="GA136" s="100"/>
      <c r="GB136" s="100"/>
      <c r="GC136" s="100"/>
      <c r="GD136" s="100"/>
      <c r="GE136" s="100"/>
      <c r="GF136" s="100"/>
      <c r="GG136" s="100"/>
      <c r="GH136" s="100"/>
      <c r="GI136" s="100"/>
      <c r="GJ136" s="100"/>
      <c r="GK136" s="100"/>
      <c r="GL136" s="100"/>
      <c r="GM136" s="100"/>
      <c r="GN136" s="100"/>
      <c r="GO136" s="100"/>
      <c r="GP136" s="100"/>
      <c r="GQ136" s="100"/>
      <c r="GR136" s="100"/>
      <c r="GS136" s="100"/>
      <c r="GT136" s="100"/>
      <c r="GU136" s="100"/>
      <c r="GV136" s="100"/>
      <c r="GW136" s="100"/>
      <c r="GX136" s="100"/>
      <c r="GY136" s="100"/>
      <c r="GZ136" s="100"/>
      <c r="HA136" s="100"/>
      <c r="HB136" s="100"/>
      <c r="HC136" s="100"/>
      <c r="HD136" s="100"/>
      <c r="HE136" s="100"/>
      <c r="HF136" s="100"/>
      <c r="HG136" s="100"/>
      <c r="HH136" s="100"/>
      <c r="HI136" s="100"/>
      <c r="HJ136" s="100"/>
      <c r="HK136" s="100"/>
      <c r="HL136" s="100"/>
      <c r="HM136" s="100"/>
      <c r="HN136" s="100"/>
      <c r="HO136" s="100"/>
      <c r="HP136" s="100"/>
      <c r="HQ136" s="100"/>
      <c r="HR136" s="100"/>
      <c r="HS136" s="100"/>
      <c r="HT136" s="100"/>
      <c r="HU136" s="100"/>
      <c r="HV136" s="100"/>
      <c r="HW136" s="100"/>
      <c r="HX136" s="100"/>
      <c r="HY136" s="100"/>
      <c r="HZ136" s="100"/>
      <c r="IA136" s="100"/>
      <c r="IB136" s="100"/>
      <c r="IC136" s="100"/>
      <c r="ID136" s="100"/>
      <c r="IE136" s="100"/>
      <c r="IF136" s="100"/>
      <c r="IG136" s="100"/>
      <c r="IH136" s="100"/>
      <c r="II136" s="100"/>
      <c r="IJ136" s="100"/>
      <c r="IK136" s="100"/>
      <c r="IL136" s="100"/>
      <c r="IM136" s="100"/>
      <c r="IN136" s="100"/>
      <c r="IO136" s="100"/>
      <c r="IP136" s="100"/>
      <c r="IQ136" s="100"/>
      <c r="IR136" s="100"/>
    </row>
    <row r="137" spans="1:252" ht="31.2" x14ac:dyDescent="0.3">
      <c r="A137" s="123" t="s">
        <v>202</v>
      </c>
      <c r="B137" s="124">
        <f t="shared" si="46"/>
        <v>0</v>
      </c>
      <c r="C137" s="124">
        <f t="shared" si="46"/>
        <v>2062</v>
      </c>
      <c r="D137" s="124">
        <f t="shared" si="46"/>
        <v>2062</v>
      </c>
      <c r="E137" s="124">
        <v>0</v>
      </c>
      <c r="F137" s="124">
        <v>0</v>
      </c>
      <c r="G137" s="124">
        <f t="shared" si="47"/>
        <v>0</v>
      </c>
      <c r="H137" s="124">
        <v>0</v>
      </c>
      <c r="I137" s="124">
        <v>0</v>
      </c>
      <c r="J137" s="124">
        <f t="shared" si="48"/>
        <v>0</v>
      </c>
      <c r="K137" s="124">
        <v>0</v>
      </c>
      <c r="L137" s="124">
        <f>1031+1031</f>
        <v>2062</v>
      </c>
      <c r="M137" s="124">
        <f t="shared" si="49"/>
        <v>2062</v>
      </c>
      <c r="N137" s="124"/>
      <c r="O137" s="124"/>
      <c r="P137" s="124">
        <f t="shared" si="50"/>
        <v>0</v>
      </c>
      <c r="Q137" s="124">
        <v>0</v>
      </c>
      <c r="R137" s="124">
        <v>0</v>
      </c>
      <c r="S137" s="124">
        <f t="shared" si="51"/>
        <v>0</v>
      </c>
      <c r="T137" s="124">
        <v>0</v>
      </c>
      <c r="U137" s="124">
        <v>0</v>
      </c>
      <c r="V137" s="124">
        <f t="shared" si="52"/>
        <v>0</v>
      </c>
      <c r="W137" s="124">
        <v>0</v>
      </c>
      <c r="X137" s="124">
        <v>0</v>
      </c>
      <c r="Y137" s="124">
        <f t="shared" si="53"/>
        <v>0</v>
      </c>
      <c r="Z137" s="124">
        <v>0</v>
      </c>
      <c r="AA137" s="124">
        <v>0</v>
      </c>
      <c r="AB137" s="124">
        <f t="shared" si="54"/>
        <v>0</v>
      </c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00"/>
      <c r="CJ137" s="100"/>
      <c r="CK137" s="100"/>
      <c r="CL137" s="100"/>
      <c r="CM137" s="100"/>
      <c r="CN137" s="100"/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0"/>
      <c r="EE137" s="100"/>
      <c r="EF137" s="100"/>
      <c r="EG137" s="100"/>
      <c r="EH137" s="100"/>
      <c r="EI137" s="100"/>
      <c r="EJ137" s="100"/>
      <c r="EK137" s="100"/>
      <c r="EL137" s="100"/>
      <c r="EM137" s="100"/>
      <c r="EN137" s="100"/>
      <c r="EO137" s="100"/>
      <c r="EP137" s="100"/>
      <c r="EQ137" s="100"/>
      <c r="ER137" s="100"/>
      <c r="ES137" s="100"/>
      <c r="ET137" s="100"/>
      <c r="EU137" s="100"/>
      <c r="EV137" s="100"/>
      <c r="EW137" s="100"/>
      <c r="EX137" s="100"/>
      <c r="EY137" s="100"/>
      <c r="EZ137" s="100"/>
      <c r="FA137" s="100"/>
      <c r="FB137" s="100"/>
      <c r="FC137" s="100"/>
      <c r="FD137" s="100"/>
      <c r="FE137" s="100"/>
      <c r="FF137" s="100"/>
      <c r="FG137" s="100"/>
      <c r="FH137" s="100"/>
      <c r="FI137" s="100"/>
      <c r="FJ137" s="100"/>
      <c r="FK137" s="100"/>
      <c r="FL137" s="100"/>
      <c r="FM137" s="100"/>
      <c r="FN137" s="100"/>
      <c r="FO137" s="100"/>
      <c r="FP137" s="100"/>
      <c r="FQ137" s="100"/>
      <c r="FR137" s="100"/>
      <c r="FS137" s="100"/>
      <c r="FT137" s="100"/>
      <c r="FU137" s="100"/>
      <c r="FV137" s="100"/>
      <c r="FW137" s="100"/>
      <c r="FX137" s="100"/>
      <c r="FY137" s="100"/>
      <c r="FZ137" s="100"/>
      <c r="GA137" s="100"/>
      <c r="GB137" s="100"/>
      <c r="GC137" s="100"/>
      <c r="GD137" s="100"/>
      <c r="GE137" s="100"/>
      <c r="GF137" s="100"/>
      <c r="GG137" s="100"/>
      <c r="GH137" s="100"/>
      <c r="GI137" s="100"/>
      <c r="GJ137" s="100"/>
      <c r="GK137" s="100"/>
      <c r="GL137" s="100"/>
      <c r="GM137" s="100"/>
      <c r="GN137" s="100"/>
      <c r="GO137" s="100"/>
      <c r="GP137" s="100"/>
      <c r="GQ137" s="100"/>
      <c r="GR137" s="100"/>
      <c r="GS137" s="100"/>
      <c r="GT137" s="100"/>
      <c r="GU137" s="100"/>
      <c r="GV137" s="100"/>
      <c r="GW137" s="100"/>
      <c r="GX137" s="100"/>
      <c r="GY137" s="100"/>
      <c r="GZ137" s="100"/>
      <c r="HA137" s="100"/>
      <c r="HB137" s="100"/>
      <c r="HC137" s="100"/>
      <c r="HD137" s="100"/>
      <c r="HE137" s="100"/>
      <c r="HF137" s="100"/>
      <c r="HG137" s="100"/>
      <c r="HH137" s="100"/>
      <c r="HI137" s="100"/>
      <c r="HJ137" s="100"/>
      <c r="HK137" s="100"/>
      <c r="HL137" s="100"/>
      <c r="HM137" s="100"/>
      <c r="HN137" s="100"/>
      <c r="HO137" s="100"/>
      <c r="HP137" s="100"/>
      <c r="HQ137" s="100"/>
      <c r="HR137" s="100"/>
      <c r="HS137" s="100"/>
      <c r="HT137" s="100"/>
      <c r="HU137" s="100"/>
      <c r="HV137" s="100"/>
      <c r="HW137" s="100"/>
      <c r="HX137" s="100"/>
      <c r="HY137" s="100"/>
      <c r="HZ137" s="100"/>
      <c r="IA137" s="100"/>
      <c r="IB137" s="100"/>
      <c r="IC137" s="100"/>
      <c r="ID137" s="100"/>
      <c r="IE137" s="100"/>
      <c r="IF137" s="100"/>
      <c r="IG137" s="100"/>
      <c r="IH137" s="100"/>
      <c r="II137" s="100"/>
      <c r="IJ137" s="100"/>
      <c r="IK137" s="100"/>
      <c r="IL137" s="100"/>
      <c r="IM137" s="100"/>
      <c r="IN137" s="100"/>
      <c r="IO137" s="100"/>
      <c r="IP137" s="100"/>
      <c r="IQ137" s="100"/>
      <c r="IR137" s="100"/>
    </row>
    <row r="138" spans="1:252" ht="62.4" x14ac:dyDescent="0.3">
      <c r="A138" s="123" t="s">
        <v>203</v>
      </c>
      <c r="B138" s="124">
        <f t="shared" si="46"/>
        <v>5038</v>
      </c>
      <c r="C138" s="124">
        <f t="shared" si="46"/>
        <v>5038</v>
      </c>
      <c r="D138" s="124">
        <f t="shared" si="46"/>
        <v>0</v>
      </c>
      <c r="E138" s="124">
        <v>0</v>
      </c>
      <c r="F138" s="124">
        <v>0</v>
      </c>
      <c r="G138" s="124">
        <f t="shared" si="47"/>
        <v>0</v>
      </c>
      <c r="H138" s="124">
        <v>0</v>
      </c>
      <c r="I138" s="124">
        <v>0</v>
      </c>
      <c r="J138" s="124">
        <f t="shared" si="48"/>
        <v>0</v>
      </c>
      <c r="K138" s="124">
        <v>0</v>
      </c>
      <c r="L138" s="124">
        <v>0</v>
      </c>
      <c r="M138" s="124">
        <f t="shared" si="49"/>
        <v>0</v>
      </c>
      <c r="N138" s="124">
        <v>5038</v>
      </c>
      <c r="O138" s="124">
        <v>5038</v>
      </c>
      <c r="P138" s="124">
        <f t="shared" si="50"/>
        <v>0</v>
      </c>
      <c r="Q138" s="124">
        <v>0</v>
      </c>
      <c r="R138" s="124">
        <v>0</v>
      </c>
      <c r="S138" s="124">
        <f t="shared" si="51"/>
        <v>0</v>
      </c>
      <c r="T138" s="124">
        <v>0</v>
      </c>
      <c r="U138" s="124">
        <v>0</v>
      </c>
      <c r="V138" s="124">
        <f t="shared" si="52"/>
        <v>0</v>
      </c>
      <c r="W138" s="124">
        <v>0</v>
      </c>
      <c r="X138" s="124">
        <v>0</v>
      </c>
      <c r="Y138" s="124">
        <f t="shared" si="53"/>
        <v>0</v>
      </c>
      <c r="Z138" s="124">
        <v>0</v>
      </c>
      <c r="AA138" s="124">
        <v>0</v>
      </c>
      <c r="AB138" s="124">
        <f t="shared" si="54"/>
        <v>0</v>
      </c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00"/>
      <c r="EL138" s="100"/>
      <c r="EM138" s="100"/>
      <c r="EN138" s="100"/>
      <c r="EO138" s="100"/>
      <c r="EP138" s="100"/>
      <c r="EQ138" s="100"/>
      <c r="ER138" s="100"/>
      <c r="ES138" s="100"/>
      <c r="ET138" s="100"/>
      <c r="EU138" s="100"/>
      <c r="EV138" s="100"/>
      <c r="EW138" s="100"/>
      <c r="EX138" s="100"/>
      <c r="EY138" s="100"/>
      <c r="EZ138" s="100"/>
      <c r="FA138" s="100"/>
      <c r="FB138" s="100"/>
      <c r="FC138" s="100"/>
      <c r="FD138" s="100"/>
      <c r="FE138" s="100"/>
      <c r="FF138" s="100"/>
      <c r="FG138" s="100"/>
      <c r="FH138" s="100"/>
      <c r="FI138" s="100"/>
      <c r="FJ138" s="100"/>
      <c r="FK138" s="100"/>
      <c r="FL138" s="100"/>
      <c r="FM138" s="100"/>
      <c r="FN138" s="100"/>
      <c r="FO138" s="100"/>
      <c r="FP138" s="100"/>
      <c r="FQ138" s="100"/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  <c r="GD138" s="100"/>
      <c r="GE138" s="100"/>
      <c r="GF138" s="100"/>
      <c r="GG138" s="100"/>
      <c r="GH138" s="100"/>
      <c r="GI138" s="100"/>
      <c r="GJ138" s="100"/>
      <c r="GK138" s="100"/>
      <c r="GL138" s="100"/>
      <c r="GM138" s="100"/>
      <c r="GN138" s="100"/>
      <c r="GO138" s="100"/>
      <c r="GP138" s="100"/>
      <c r="GQ138" s="100"/>
      <c r="GR138" s="100"/>
      <c r="GS138" s="100"/>
      <c r="GT138" s="100"/>
      <c r="GU138" s="100"/>
      <c r="GV138" s="100"/>
      <c r="GW138" s="100"/>
      <c r="GX138" s="100"/>
      <c r="GY138" s="100"/>
      <c r="GZ138" s="100"/>
      <c r="HA138" s="100"/>
      <c r="HB138" s="100"/>
      <c r="HC138" s="100"/>
      <c r="HD138" s="100"/>
      <c r="HE138" s="100"/>
      <c r="HF138" s="100"/>
      <c r="HG138" s="100"/>
      <c r="HH138" s="100"/>
      <c r="HI138" s="100"/>
      <c r="HJ138" s="100"/>
      <c r="HK138" s="100"/>
      <c r="HL138" s="100"/>
      <c r="HM138" s="100"/>
      <c r="HN138" s="100"/>
      <c r="HO138" s="100"/>
      <c r="HP138" s="100"/>
      <c r="HQ138" s="100"/>
      <c r="HR138" s="100"/>
      <c r="HS138" s="100"/>
      <c r="HT138" s="100"/>
      <c r="HU138" s="100"/>
      <c r="HV138" s="100"/>
      <c r="HW138" s="100"/>
      <c r="HX138" s="100"/>
      <c r="HY138" s="100"/>
      <c r="HZ138" s="100"/>
      <c r="IA138" s="100"/>
      <c r="IB138" s="100"/>
      <c r="IC138" s="100"/>
      <c r="ID138" s="100"/>
      <c r="IE138" s="100"/>
      <c r="IF138" s="100"/>
      <c r="IG138" s="100"/>
      <c r="IH138" s="100"/>
      <c r="II138" s="100"/>
      <c r="IJ138" s="100"/>
      <c r="IK138" s="100"/>
      <c r="IL138" s="100"/>
      <c r="IM138" s="100"/>
      <c r="IN138" s="100"/>
      <c r="IO138" s="100"/>
      <c r="IP138" s="100"/>
      <c r="IQ138" s="100"/>
      <c r="IR138" s="100"/>
    </row>
    <row r="139" spans="1:252" ht="62.4" x14ac:dyDescent="0.3">
      <c r="A139" s="123" t="s">
        <v>204</v>
      </c>
      <c r="B139" s="124">
        <f t="shared" si="46"/>
        <v>1031</v>
      </c>
      <c r="C139" s="124">
        <f t="shared" si="46"/>
        <v>1031</v>
      </c>
      <c r="D139" s="124">
        <f t="shared" si="46"/>
        <v>0</v>
      </c>
      <c r="E139" s="124">
        <v>0</v>
      </c>
      <c r="F139" s="124">
        <v>0</v>
      </c>
      <c r="G139" s="124">
        <f t="shared" si="47"/>
        <v>0</v>
      </c>
      <c r="H139" s="124">
        <v>0</v>
      </c>
      <c r="I139" s="124">
        <v>0</v>
      </c>
      <c r="J139" s="124">
        <f t="shared" si="48"/>
        <v>0</v>
      </c>
      <c r="K139" s="124">
        <v>0</v>
      </c>
      <c r="L139" s="124">
        <v>0</v>
      </c>
      <c r="M139" s="124">
        <f t="shared" si="49"/>
        <v>0</v>
      </c>
      <c r="N139" s="124">
        <v>1031</v>
      </c>
      <c r="O139" s="124">
        <v>1031</v>
      </c>
      <c r="P139" s="124">
        <f t="shared" si="50"/>
        <v>0</v>
      </c>
      <c r="Q139" s="124">
        <v>0</v>
      </c>
      <c r="R139" s="124">
        <v>0</v>
      </c>
      <c r="S139" s="124">
        <f t="shared" si="51"/>
        <v>0</v>
      </c>
      <c r="T139" s="124">
        <v>0</v>
      </c>
      <c r="U139" s="124">
        <v>0</v>
      </c>
      <c r="V139" s="124">
        <f t="shared" si="52"/>
        <v>0</v>
      </c>
      <c r="W139" s="124">
        <v>0</v>
      </c>
      <c r="X139" s="124">
        <v>0</v>
      </c>
      <c r="Y139" s="124">
        <f t="shared" si="53"/>
        <v>0</v>
      </c>
      <c r="Z139" s="124">
        <v>0</v>
      </c>
      <c r="AA139" s="124">
        <v>0</v>
      </c>
      <c r="AB139" s="124">
        <f t="shared" si="54"/>
        <v>0</v>
      </c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00"/>
      <c r="CJ139" s="100"/>
      <c r="CK139" s="100"/>
      <c r="CL139" s="100"/>
      <c r="CM139" s="100"/>
      <c r="CN139" s="100"/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0"/>
      <c r="EE139" s="100"/>
      <c r="EF139" s="100"/>
      <c r="EG139" s="100"/>
      <c r="EH139" s="100"/>
      <c r="EI139" s="100"/>
      <c r="EJ139" s="100"/>
      <c r="EK139" s="100"/>
      <c r="EL139" s="100"/>
      <c r="EM139" s="100"/>
      <c r="EN139" s="100"/>
      <c r="EO139" s="100"/>
      <c r="EP139" s="100"/>
      <c r="EQ139" s="100"/>
      <c r="ER139" s="100"/>
      <c r="ES139" s="100"/>
      <c r="ET139" s="100"/>
      <c r="EU139" s="100"/>
      <c r="EV139" s="100"/>
      <c r="EW139" s="100"/>
      <c r="EX139" s="100"/>
      <c r="EY139" s="100"/>
      <c r="EZ139" s="100"/>
      <c r="FA139" s="100"/>
      <c r="FB139" s="100"/>
      <c r="FC139" s="100"/>
      <c r="FD139" s="100"/>
      <c r="FE139" s="100"/>
      <c r="FF139" s="100"/>
      <c r="FG139" s="100"/>
      <c r="FH139" s="100"/>
      <c r="FI139" s="100"/>
      <c r="FJ139" s="100"/>
      <c r="FK139" s="100"/>
      <c r="FL139" s="100"/>
      <c r="FM139" s="100"/>
      <c r="FN139" s="100"/>
      <c r="FO139" s="100"/>
      <c r="FP139" s="100"/>
      <c r="FQ139" s="100"/>
      <c r="FR139" s="100"/>
      <c r="FS139" s="100"/>
      <c r="FT139" s="100"/>
      <c r="FU139" s="100"/>
      <c r="FV139" s="100"/>
      <c r="FW139" s="100"/>
      <c r="FX139" s="100"/>
      <c r="FY139" s="100"/>
      <c r="FZ139" s="100"/>
      <c r="GA139" s="100"/>
      <c r="GB139" s="100"/>
      <c r="GC139" s="100"/>
      <c r="GD139" s="100"/>
      <c r="GE139" s="100"/>
      <c r="GF139" s="100"/>
      <c r="GG139" s="100"/>
      <c r="GH139" s="100"/>
      <c r="GI139" s="100"/>
      <c r="GJ139" s="100"/>
      <c r="GK139" s="100"/>
      <c r="GL139" s="100"/>
      <c r="GM139" s="100"/>
      <c r="GN139" s="100"/>
      <c r="GO139" s="100"/>
      <c r="GP139" s="100"/>
      <c r="GQ139" s="100"/>
      <c r="GR139" s="100"/>
      <c r="GS139" s="100"/>
      <c r="GT139" s="100"/>
      <c r="GU139" s="100"/>
      <c r="GV139" s="100"/>
      <c r="GW139" s="100"/>
      <c r="GX139" s="100"/>
      <c r="GY139" s="100"/>
      <c r="GZ139" s="100"/>
      <c r="HA139" s="100"/>
      <c r="HB139" s="100"/>
      <c r="HC139" s="100"/>
      <c r="HD139" s="100"/>
      <c r="HE139" s="100"/>
      <c r="HF139" s="100"/>
      <c r="HG139" s="100"/>
      <c r="HH139" s="100"/>
      <c r="HI139" s="100"/>
      <c r="HJ139" s="100"/>
      <c r="HK139" s="100"/>
      <c r="HL139" s="100"/>
      <c r="HM139" s="100"/>
      <c r="HN139" s="100"/>
      <c r="HO139" s="100"/>
      <c r="HP139" s="100"/>
      <c r="HQ139" s="100"/>
      <c r="HR139" s="100"/>
      <c r="HS139" s="100"/>
      <c r="HT139" s="100"/>
      <c r="HU139" s="100"/>
      <c r="HV139" s="100"/>
      <c r="HW139" s="100"/>
      <c r="HX139" s="100"/>
      <c r="HY139" s="100"/>
      <c r="HZ139" s="100"/>
      <c r="IA139" s="100"/>
      <c r="IB139" s="100"/>
      <c r="IC139" s="100"/>
      <c r="ID139" s="100"/>
      <c r="IE139" s="100"/>
      <c r="IF139" s="100"/>
      <c r="IG139" s="100"/>
      <c r="IH139" s="100"/>
      <c r="II139" s="100"/>
      <c r="IJ139" s="100"/>
      <c r="IK139" s="100"/>
      <c r="IL139" s="100"/>
      <c r="IM139" s="100"/>
      <c r="IN139" s="100"/>
      <c r="IO139" s="100"/>
      <c r="IP139" s="100"/>
      <c r="IQ139" s="100"/>
      <c r="IR139" s="100"/>
    </row>
    <row r="140" spans="1:252" x14ac:dyDescent="0.3">
      <c r="A140" s="117" t="s">
        <v>180</v>
      </c>
      <c r="B140" s="118">
        <f t="shared" si="46"/>
        <v>6597214</v>
      </c>
      <c r="C140" s="118">
        <f t="shared" si="46"/>
        <v>6598316</v>
      </c>
      <c r="D140" s="118">
        <f t="shared" si="46"/>
        <v>1102</v>
      </c>
      <c r="E140" s="118">
        <f>SUM(E141:E141)</f>
        <v>0</v>
      </c>
      <c r="F140" s="118">
        <f>SUM(F141:F141)</f>
        <v>0</v>
      </c>
      <c r="G140" s="118">
        <f t="shared" si="47"/>
        <v>0</v>
      </c>
      <c r="H140" s="118">
        <f>SUM(H141:H141)</f>
        <v>0</v>
      </c>
      <c r="I140" s="118">
        <f>SUM(I141:I141)</f>
        <v>0</v>
      </c>
      <c r="J140" s="118">
        <f t="shared" si="48"/>
        <v>0</v>
      </c>
      <c r="K140" s="118">
        <f>SUM(K141:K141)</f>
        <v>0</v>
      </c>
      <c r="L140" s="118">
        <f>SUM(L141:L141)</f>
        <v>1102</v>
      </c>
      <c r="M140" s="118">
        <f t="shared" si="49"/>
        <v>1102</v>
      </c>
      <c r="N140" s="118">
        <f>SUM(N141:N141)</f>
        <v>0</v>
      </c>
      <c r="O140" s="118">
        <f>SUM(O141:O141)</f>
        <v>0</v>
      </c>
      <c r="P140" s="118">
        <f t="shared" si="50"/>
        <v>0</v>
      </c>
      <c r="Q140" s="118">
        <f>SUM(Q141:Q141)</f>
        <v>0</v>
      </c>
      <c r="R140" s="118">
        <f>SUM(R141:R141)</f>
        <v>0</v>
      </c>
      <c r="S140" s="118">
        <f t="shared" si="51"/>
        <v>0</v>
      </c>
      <c r="T140" s="118">
        <f>SUM(T141:T141)</f>
        <v>0</v>
      </c>
      <c r="U140" s="118">
        <f>SUM(U141:U141)</f>
        <v>0</v>
      </c>
      <c r="V140" s="118">
        <f t="shared" si="52"/>
        <v>0</v>
      </c>
      <c r="W140" s="118">
        <f>SUM(W141:W141)</f>
        <v>0</v>
      </c>
      <c r="X140" s="118">
        <f>SUM(X141:X141)</f>
        <v>0</v>
      </c>
      <c r="Y140" s="118">
        <f t="shared" si="53"/>
        <v>0</v>
      </c>
      <c r="Z140" s="118">
        <f>SUM(Z141:Z141)</f>
        <v>6597214</v>
      </c>
      <c r="AA140" s="118">
        <f>SUM(AA141:AA141)</f>
        <v>6597214</v>
      </c>
      <c r="AB140" s="118">
        <f t="shared" si="54"/>
        <v>0</v>
      </c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  <c r="DK140" s="116"/>
      <c r="DL140" s="116"/>
      <c r="DM140" s="116"/>
      <c r="DN140" s="116"/>
      <c r="DO140" s="116"/>
      <c r="DP140" s="116"/>
      <c r="DQ140" s="116"/>
      <c r="DR140" s="116"/>
      <c r="DS140" s="116"/>
      <c r="DT140" s="116"/>
      <c r="DU140" s="116"/>
      <c r="DV140" s="116"/>
      <c r="DW140" s="116"/>
      <c r="DX140" s="116"/>
      <c r="DY140" s="116"/>
      <c r="DZ140" s="116"/>
      <c r="EA140" s="116"/>
      <c r="EB140" s="116"/>
      <c r="EC140" s="116"/>
      <c r="ED140" s="116"/>
      <c r="EE140" s="116"/>
      <c r="EF140" s="116"/>
      <c r="EG140" s="116"/>
      <c r="EH140" s="116"/>
      <c r="EI140" s="116"/>
      <c r="EJ140" s="116"/>
      <c r="EK140" s="116"/>
      <c r="EL140" s="116"/>
      <c r="EM140" s="116"/>
      <c r="EN140" s="116"/>
      <c r="EO140" s="116"/>
      <c r="EP140" s="116"/>
      <c r="EQ140" s="116"/>
      <c r="ER140" s="116"/>
      <c r="ES140" s="116"/>
      <c r="ET140" s="116"/>
      <c r="EU140" s="116"/>
      <c r="EV140" s="116"/>
      <c r="EW140" s="116"/>
      <c r="EX140" s="116"/>
      <c r="EY140" s="116"/>
      <c r="EZ140" s="116"/>
      <c r="FA140" s="116"/>
      <c r="FB140" s="116"/>
      <c r="FC140" s="116"/>
      <c r="FD140" s="116"/>
      <c r="FE140" s="116"/>
      <c r="FF140" s="116"/>
      <c r="FG140" s="116"/>
      <c r="FH140" s="116"/>
      <c r="FI140" s="116"/>
      <c r="FJ140" s="116"/>
      <c r="FK140" s="116"/>
      <c r="FL140" s="116"/>
      <c r="FM140" s="116"/>
      <c r="FN140" s="116"/>
      <c r="FO140" s="116"/>
      <c r="FP140" s="116"/>
      <c r="FQ140" s="116"/>
      <c r="FR140" s="116"/>
      <c r="FS140" s="116"/>
      <c r="FT140" s="116"/>
      <c r="FU140" s="116"/>
      <c r="FV140" s="116"/>
      <c r="FW140" s="116"/>
      <c r="FX140" s="116"/>
      <c r="FY140" s="116"/>
      <c r="FZ140" s="116"/>
      <c r="GA140" s="116"/>
      <c r="GB140" s="116"/>
      <c r="GC140" s="116"/>
      <c r="GD140" s="100"/>
      <c r="GE140" s="100"/>
      <c r="GF140" s="100"/>
      <c r="GG140" s="100"/>
      <c r="GH140" s="100"/>
      <c r="GI140" s="100"/>
      <c r="GJ140" s="100"/>
      <c r="GK140" s="100"/>
      <c r="GL140" s="100"/>
      <c r="GM140" s="100"/>
      <c r="GN140" s="100"/>
      <c r="GO140" s="100"/>
      <c r="GP140" s="100"/>
      <c r="GQ140" s="100"/>
      <c r="GR140" s="100"/>
      <c r="GS140" s="100"/>
      <c r="GT140" s="100"/>
      <c r="GU140" s="100"/>
      <c r="GV140" s="100"/>
      <c r="GW140" s="100"/>
      <c r="GX140" s="100"/>
      <c r="GY140" s="100"/>
      <c r="GZ140" s="100"/>
      <c r="HA140" s="100"/>
      <c r="HB140" s="100"/>
      <c r="HC140" s="100"/>
      <c r="HD140" s="100"/>
      <c r="HE140" s="100"/>
      <c r="HF140" s="100"/>
      <c r="HG140" s="100"/>
      <c r="HH140" s="100"/>
      <c r="HI140" s="100"/>
      <c r="HJ140" s="100"/>
      <c r="HK140" s="100"/>
      <c r="HL140" s="100"/>
      <c r="HM140" s="100"/>
      <c r="HN140" s="100"/>
      <c r="HO140" s="100"/>
      <c r="HP140" s="100"/>
      <c r="HQ140" s="100"/>
      <c r="HR140" s="100"/>
      <c r="HS140" s="100"/>
      <c r="HT140" s="100"/>
      <c r="HU140" s="100"/>
      <c r="HV140" s="100"/>
      <c r="HW140" s="100"/>
      <c r="HX140" s="100"/>
      <c r="HY140" s="100"/>
      <c r="HZ140" s="100"/>
      <c r="IA140" s="100"/>
      <c r="IB140" s="100"/>
      <c r="IC140" s="100"/>
      <c r="ID140" s="100"/>
      <c r="IE140" s="100"/>
      <c r="IF140" s="100"/>
      <c r="IG140" s="100"/>
      <c r="IH140" s="100"/>
      <c r="II140" s="100"/>
      <c r="IJ140" s="100"/>
      <c r="IK140" s="100"/>
      <c r="IL140" s="100"/>
      <c r="IM140" s="100"/>
      <c r="IN140" s="100"/>
      <c r="IO140" s="100"/>
      <c r="IP140" s="100"/>
      <c r="IQ140" s="100"/>
      <c r="IR140" s="100"/>
    </row>
    <row r="141" spans="1:252" ht="34.5" customHeight="1" x14ac:dyDescent="0.3">
      <c r="A141" s="123" t="s">
        <v>205</v>
      </c>
      <c r="B141" s="124">
        <f t="shared" si="46"/>
        <v>6597214</v>
      </c>
      <c r="C141" s="124">
        <f t="shared" si="46"/>
        <v>6598316</v>
      </c>
      <c r="D141" s="124">
        <f t="shared" si="46"/>
        <v>1102</v>
      </c>
      <c r="E141" s="124">
        <v>0</v>
      </c>
      <c r="F141" s="124">
        <v>0</v>
      </c>
      <c r="G141" s="124">
        <f t="shared" si="47"/>
        <v>0</v>
      </c>
      <c r="H141" s="124">
        <v>0</v>
      </c>
      <c r="I141" s="124">
        <v>0</v>
      </c>
      <c r="J141" s="124">
        <f t="shared" si="48"/>
        <v>0</v>
      </c>
      <c r="K141" s="124">
        <v>0</v>
      </c>
      <c r="L141" s="124">
        <v>1102</v>
      </c>
      <c r="M141" s="124">
        <f t="shared" si="49"/>
        <v>1102</v>
      </c>
      <c r="N141" s="124">
        <v>0</v>
      </c>
      <c r="O141" s="124">
        <v>0</v>
      </c>
      <c r="P141" s="124">
        <f t="shared" si="50"/>
        <v>0</v>
      </c>
      <c r="Q141" s="124">
        <v>0</v>
      </c>
      <c r="R141" s="124">
        <v>0</v>
      </c>
      <c r="S141" s="124">
        <f t="shared" si="51"/>
        <v>0</v>
      </c>
      <c r="T141" s="124">
        <v>0</v>
      </c>
      <c r="U141" s="124">
        <v>0</v>
      </c>
      <c r="V141" s="124">
        <f t="shared" si="52"/>
        <v>0</v>
      </c>
      <c r="W141" s="124">
        <f>14400-14400</f>
        <v>0</v>
      </c>
      <c r="X141" s="124">
        <f>14400-14400</f>
        <v>0</v>
      </c>
      <c r="Y141" s="124">
        <f t="shared" si="53"/>
        <v>0</v>
      </c>
      <c r="Z141" s="124">
        <f>6189541+407673</f>
        <v>6597214</v>
      </c>
      <c r="AA141" s="124">
        <f>6189541+407673</f>
        <v>6597214</v>
      </c>
      <c r="AB141" s="124">
        <f t="shared" si="54"/>
        <v>0</v>
      </c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00"/>
      <c r="CJ141" s="100"/>
      <c r="CK141" s="100"/>
      <c r="CL141" s="100"/>
      <c r="CM141" s="100"/>
      <c r="CN141" s="100"/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0"/>
      <c r="EE141" s="100"/>
      <c r="EF141" s="100"/>
      <c r="EG141" s="100"/>
      <c r="EH141" s="100"/>
      <c r="EI141" s="100"/>
      <c r="EJ141" s="100"/>
      <c r="EK141" s="100"/>
      <c r="EL141" s="100"/>
      <c r="EM141" s="100"/>
      <c r="EN141" s="100"/>
      <c r="EO141" s="100"/>
      <c r="EP141" s="100"/>
      <c r="EQ141" s="100"/>
      <c r="ER141" s="100"/>
      <c r="ES141" s="100"/>
      <c r="ET141" s="100"/>
      <c r="EU141" s="100"/>
      <c r="EV141" s="100"/>
      <c r="EW141" s="100"/>
      <c r="EX141" s="100"/>
      <c r="EY141" s="100"/>
      <c r="EZ141" s="100"/>
      <c r="FA141" s="100"/>
      <c r="FB141" s="100"/>
      <c r="FC141" s="100"/>
      <c r="FD141" s="100"/>
      <c r="FE141" s="100"/>
      <c r="FF141" s="100"/>
      <c r="FG141" s="100"/>
      <c r="FH141" s="100"/>
      <c r="FI141" s="100"/>
      <c r="FJ141" s="100"/>
      <c r="FK141" s="100"/>
      <c r="FL141" s="100"/>
      <c r="FM141" s="100"/>
      <c r="FN141" s="100"/>
      <c r="FO141" s="100"/>
      <c r="FP141" s="100"/>
      <c r="FQ141" s="100"/>
      <c r="FR141" s="100"/>
      <c r="FS141" s="100"/>
      <c r="FT141" s="100"/>
      <c r="FU141" s="100"/>
      <c r="FV141" s="100"/>
      <c r="FW141" s="100"/>
      <c r="FX141" s="100"/>
      <c r="FY141" s="100"/>
      <c r="FZ141" s="100"/>
      <c r="GA141" s="100"/>
      <c r="GB141" s="100"/>
      <c r="GC141" s="100"/>
      <c r="GD141" s="100"/>
      <c r="GE141" s="100"/>
      <c r="GF141" s="100"/>
      <c r="GG141" s="100"/>
      <c r="GH141" s="100"/>
      <c r="GI141" s="100"/>
      <c r="GJ141" s="100"/>
      <c r="GK141" s="100"/>
      <c r="GL141" s="100"/>
      <c r="GM141" s="100"/>
      <c r="GN141" s="100"/>
      <c r="GO141" s="100"/>
      <c r="GP141" s="100"/>
      <c r="GQ141" s="100"/>
      <c r="GR141" s="100"/>
      <c r="GS141" s="100"/>
      <c r="GT141" s="100"/>
      <c r="GU141" s="100"/>
      <c r="GV141" s="100"/>
      <c r="GW141" s="100"/>
      <c r="GX141" s="100"/>
      <c r="GY141" s="100"/>
      <c r="GZ141" s="100"/>
      <c r="HA141" s="100"/>
      <c r="HB141" s="100"/>
      <c r="HC141" s="100"/>
      <c r="HD141" s="100"/>
      <c r="HE141" s="100"/>
      <c r="HF141" s="100"/>
      <c r="HG141" s="100"/>
      <c r="HH141" s="100"/>
      <c r="HI141" s="100"/>
      <c r="HJ141" s="100"/>
      <c r="HK141" s="100"/>
      <c r="HL141" s="100"/>
      <c r="HM141" s="100"/>
      <c r="HN141" s="100"/>
      <c r="HO141" s="100"/>
      <c r="HP141" s="100"/>
      <c r="HQ141" s="100"/>
      <c r="HR141" s="100"/>
      <c r="HS141" s="100"/>
      <c r="HT141" s="100"/>
      <c r="HU141" s="100"/>
      <c r="HV141" s="100"/>
      <c r="HW141" s="100"/>
      <c r="HX141" s="100"/>
      <c r="HY141" s="100"/>
      <c r="HZ141" s="100"/>
      <c r="IA141" s="100"/>
      <c r="IB141" s="100"/>
      <c r="IC141" s="100"/>
      <c r="ID141" s="100"/>
      <c r="IE141" s="100"/>
      <c r="IF141" s="100"/>
      <c r="IG141" s="100"/>
      <c r="IH141" s="100"/>
      <c r="II141" s="100"/>
      <c r="IJ141" s="100"/>
      <c r="IK141" s="100"/>
      <c r="IL141" s="100"/>
      <c r="IM141" s="100"/>
      <c r="IN141" s="100"/>
      <c r="IO141" s="100"/>
      <c r="IP141" s="100"/>
      <c r="IQ141" s="100"/>
      <c r="IR141" s="100"/>
    </row>
    <row r="142" spans="1:252" ht="31.2" x14ac:dyDescent="0.3">
      <c r="A142" s="117" t="s">
        <v>182</v>
      </c>
      <c r="B142" s="118">
        <f t="shared" si="46"/>
        <v>86734</v>
      </c>
      <c r="C142" s="118">
        <f t="shared" si="46"/>
        <v>81263</v>
      </c>
      <c r="D142" s="118">
        <f t="shared" si="46"/>
        <v>-5471</v>
      </c>
      <c r="E142" s="118">
        <f>SUM(E143:E154)</f>
        <v>0</v>
      </c>
      <c r="F142" s="118">
        <f>SUM(F143:F154)</f>
        <v>0</v>
      </c>
      <c r="G142" s="118">
        <f t="shared" si="47"/>
        <v>0</v>
      </c>
      <c r="H142" s="118">
        <f>SUM(H143:H154)</f>
        <v>0</v>
      </c>
      <c r="I142" s="118">
        <f>SUM(I143:I154)</f>
        <v>0</v>
      </c>
      <c r="J142" s="118">
        <f t="shared" si="48"/>
        <v>0</v>
      </c>
      <c r="K142" s="118">
        <f>SUM(K143:K154)</f>
        <v>18896</v>
      </c>
      <c r="L142" s="118">
        <f>SUM(L143:L154)</f>
        <v>23765</v>
      </c>
      <c r="M142" s="118">
        <f t="shared" si="49"/>
        <v>4869</v>
      </c>
      <c r="N142" s="118">
        <f>SUM(N143:N154)</f>
        <v>0</v>
      </c>
      <c r="O142" s="118">
        <f>SUM(O143:O154)</f>
        <v>0</v>
      </c>
      <c r="P142" s="118">
        <f t="shared" si="50"/>
        <v>0</v>
      </c>
      <c r="Q142" s="118">
        <f>SUM(Q143:Q154)</f>
        <v>67838</v>
      </c>
      <c r="R142" s="118">
        <f>SUM(R143:R154)</f>
        <v>53438</v>
      </c>
      <c r="S142" s="118">
        <f t="shared" si="51"/>
        <v>-14400</v>
      </c>
      <c r="T142" s="118">
        <f>SUM(T143:T154)</f>
        <v>0</v>
      </c>
      <c r="U142" s="118">
        <f>SUM(U143:U154)</f>
        <v>0</v>
      </c>
      <c r="V142" s="118">
        <f t="shared" si="52"/>
        <v>0</v>
      </c>
      <c r="W142" s="118">
        <f>SUM(W143:W154)</f>
        <v>0</v>
      </c>
      <c r="X142" s="118">
        <f>SUM(X143:X154)</f>
        <v>4060</v>
      </c>
      <c r="Y142" s="118">
        <f t="shared" si="53"/>
        <v>4060</v>
      </c>
      <c r="Z142" s="118">
        <f>SUM(Z143:Z154)</f>
        <v>0</v>
      </c>
      <c r="AA142" s="118">
        <f>SUM(AA143:AA154)</f>
        <v>0</v>
      </c>
      <c r="AB142" s="118">
        <f t="shared" si="54"/>
        <v>0</v>
      </c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100"/>
      <c r="BR142" s="100"/>
      <c r="BS142" s="100"/>
      <c r="BT142" s="100"/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00"/>
      <c r="CJ142" s="100"/>
      <c r="CK142" s="100"/>
      <c r="CL142" s="100"/>
      <c r="CM142" s="100"/>
      <c r="CN142" s="100"/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0"/>
      <c r="EE142" s="100"/>
      <c r="EF142" s="100"/>
      <c r="EG142" s="100"/>
      <c r="EH142" s="100"/>
      <c r="EI142" s="100"/>
      <c r="EJ142" s="100"/>
      <c r="EK142" s="100"/>
      <c r="EL142" s="100"/>
      <c r="EM142" s="100"/>
      <c r="EN142" s="100"/>
      <c r="EO142" s="100"/>
      <c r="EP142" s="100"/>
      <c r="EQ142" s="100"/>
      <c r="ER142" s="100"/>
      <c r="ES142" s="100"/>
      <c r="ET142" s="100"/>
      <c r="EU142" s="100"/>
      <c r="EV142" s="100"/>
      <c r="EW142" s="100"/>
      <c r="EX142" s="100"/>
      <c r="EY142" s="100"/>
      <c r="EZ142" s="100"/>
      <c r="FA142" s="100"/>
      <c r="FB142" s="100"/>
      <c r="FC142" s="100"/>
      <c r="FD142" s="100"/>
      <c r="FE142" s="100"/>
      <c r="FF142" s="100"/>
      <c r="FG142" s="100"/>
      <c r="FH142" s="100"/>
      <c r="FI142" s="100"/>
      <c r="FJ142" s="100"/>
      <c r="FK142" s="100"/>
      <c r="FL142" s="100"/>
      <c r="FM142" s="100"/>
      <c r="FN142" s="100"/>
      <c r="FO142" s="100"/>
      <c r="FP142" s="100"/>
      <c r="FQ142" s="100"/>
      <c r="FR142" s="100"/>
      <c r="FS142" s="100"/>
      <c r="FT142" s="100"/>
      <c r="FU142" s="100"/>
      <c r="FV142" s="100"/>
      <c r="FW142" s="100"/>
      <c r="FX142" s="100"/>
      <c r="FY142" s="100"/>
      <c r="FZ142" s="100"/>
      <c r="GA142" s="100"/>
      <c r="GB142" s="100"/>
      <c r="GC142" s="100"/>
      <c r="GD142" s="100"/>
      <c r="GE142" s="100"/>
      <c r="GF142" s="100"/>
      <c r="GG142" s="100"/>
      <c r="GH142" s="100"/>
      <c r="GI142" s="100"/>
      <c r="GJ142" s="100"/>
      <c r="GK142" s="100"/>
      <c r="GL142" s="100"/>
      <c r="GM142" s="100"/>
      <c r="GN142" s="100"/>
      <c r="GO142" s="100"/>
      <c r="GP142" s="100"/>
      <c r="GQ142" s="100"/>
      <c r="GR142" s="100"/>
      <c r="GS142" s="100"/>
      <c r="GT142" s="100"/>
      <c r="GU142" s="100"/>
      <c r="GV142" s="100"/>
      <c r="GW142" s="100"/>
      <c r="GX142" s="100"/>
      <c r="GY142" s="100"/>
      <c r="GZ142" s="100"/>
      <c r="HA142" s="100"/>
      <c r="HB142" s="100"/>
      <c r="HC142" s="100"/>
      <c r="HD142" s="100"/>
      <c r="HE142" s="100"/>
      <c r="HF142" s="100"/>
      <c r="HG142" s="100"/>
      <c r="HH142" s="100"/>
      <c r="HI142" s="100"/>
      <c r="HJ142" s="100"/>
      <c r="HK142" s="100"/>
      <c r="HL142" s="100"/>
      <c r="HM142" s="100"/>
      <c r="HN142" s="100"/>
      <c r="HO142" s="100"/>
      <c r="HP142" s="100"/>
      <c r="HQ142" s="100"/>
      <c r="HR142" s="100"/>
      <c r="HS142" s="100"/>
      <c r="HT142" s="100"/>
      <c r="HU142" s="100"/>
      <c r="HV142" s="100"/>
      <c r="HW142" s="100"/>
      <c r="HX142" s="100"/>
      <c r="HY142" s="100"/>
      <c r="HZ142" s="100"/>
      <c r="IA142" s="100"/>
      <c r="IB142" s="100"/>
      <c r="IC142" s="100"/>
      <c r="ID142" s="100"/>
      <c r="IE142" s="100"/>
      <c r="IF142" s="100"/>
      <c r="IG142" s="100"/>
      <c r="IH142" s="100"/>
      <c r="II142" s="100"/>
      <c r="IJ142" s="100"/>
      <c r="IK142" s="100"/>
      <c r="IL142" s="100"/>
      <c r="IM142" s="100"/>
      <c r="IN142" s="100"/>
      <c r="IO142" s="100"/>
      <c r="IP142" s="100"/>
      <c r="IQ142" s="100"/>
      <c r="IR142" s="100"/>
    </row>
    <row r="143" spans="1:252" ht="31.2" x14ac:dyDescent="0.3">
      <c r="A143" s="123" t="s">
        <v>206</v>
      </c>
      <c r="B143" s="124">
        <f t="shared" si="46"/>
        <v>14400</v>
      </c>
      <c r="C143" s="124">
        <f t="shared" si="46"/>
        <v>0</v>
      </c>
      <c r="D143" s="124">
        <f t="shared" si="46"/>
        <v>-14400</v>
      </c>
      <c r="E143" s="124">
        <v>0</v>
      </c>
      <c r="F143" s="124">
        <v>0</v>
      </c>
      <c r="G143" s="124">
        <f t="shared" si="47"/>
        <v>0</v>
      </c>
      <c r="H143" s="124">
        <v>0</v>
      </c>
      <c r="I143" s="124">
        <v>0</v>
      </c>
      <c r="J143" s="124">
        <f t="shared" si="48"/>
        <v>0</v>
      </c>
      <c r="K143" s="124">
        <v>0</v>
      </c>
      <c r="L143" s="124">
        <v>0</v>
      </c>
      <c r="M143" s="124">
        <f t="shared" si="49"/>
        <v>0</v>
      </c>
      <c r="N143" s="124">
        <v>0</v>
      </c>
      <c r="O143" s="124">
        <v>0</v>
      </c>
      <c r="P143" s="124">
        <f t="shared" si="50"/>
        <v>0</v>
      </c>
      <c r="Q143" s="124">
        <v>14400</v>
      </c>
      <c r="R143" s="124">
        <f>14400-14400</f>
        <v>0</v>
      </c>
      <c r="S143" s="124">
        <f t="shared" si="51"/>
        <v>-14400</v>
      </c>
      <c r="T143" s="124">
        <v>0</v>
      </c>
      <c r="U143" s="124">
        <v>0</v>
      </c>
      <c r="V143" s="124">
        <f t="shared" si="52"/>
        <v>0</v>
      </c>
      <c r="W143" s="124">
        <v>0</v>
      </c>
      <c r="X143" s="124">
        <v>0</v>
      </c>
      <c r="Y143" s="124">
        <f t="shared" si="53"/>
        <v>0</v>
      </c>
      <c r="Z143" s="124">
        <v>0</v>
      </c>
      <c r="AA143" s="124">
        <v>0</v>
      </c>
      <c r="AB143" s="124">
        <f t="shared" si="54"/>
        <v>0</v>
      </c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00"/>
      <c r="CJ143" s="100"/>
      <c r="CK143" s="100"/>
      <c r="CL143" s="100"/>
      <c r="CM143" s="100"/>
      <c r="CN143" s="100"/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0"/>
      <c r="EE143" s="100"/>
      <c r="EF143" s="100"/>
      <c r="EG143" s="100"/>
      <c r="EH143" s="100"/>
      <c r="EI143" s="100"/>
      <c r="EJ143" s="100"/>
      <c r="EK143" s="100"/>
      <c r="EL143" s="100"/>
      <c r="EM143" s="100"/>
      <c r="EN143" s="100"/>
      <c r="EO143" s="100"/>
      <c r="EP143" s="100"/>
      <c r="EQ143" s="100"/>
      <c r="ER143" s="100"/>
      <c r="ES143" s="100"/>
      <c r="ET143" s="100"/>
      <c r="EU143" s="100"/>
      <c r="EV143" s="100"/>
      <c r="EW143" s="100"/>
      <c r="EX143" s="100"/>
      <c r="EY143" s="100"/>
      <c r="EZ143" s="100"/>
      <c r="FA143" s="100"/>
      <c r="FB143" s="100"/>
      <c r="FC143" s="100"/>
      <c r="FD143" s="100"/>
      <c r="FE143" s="100"/>
      <c r="FF143" s="100"/>
      <c r="FG143" s="100"/>
      <c r="FH143" s="100"/>
      <c r="FI143" s="100"/>
      <c r="FJ143" s="100"/>
      <c r="FK143" s="100"/>
      <c r="FL143" s="100"/>
      <c r="FM143" s="100"/>
      <c r="FN143" s="100"/>
      <c r="FO143" s="100"/>
      <c r="FP143" s="100"/>
      <c r="FQ143" s="100"/>
      <c r="FR143" s="100"/>
      <c r="FS143" s="100"/>
      <c r="FT143" s="100"/>
      <c r="FU143" s="100"/>
      <c r="FV143" s="100"/>
      <c r="FW143" s="100"/>
      <c r="FX143" s="100"/>
      <c r="FY143" s="100"/>
      <c r="FZ143" s="100"/>
      <c r="GA143" s="100"/>
      <c r="GB143" s="100"/>
      <c r="GC143" s="100"/>
      <c r="GD143" s="100"/>
      <c r="GE143" s="100"/>
      <c r="GF143" s="100"/>
      <c r="GG143" s="100"/>
      <c r="GH143" s="100"/>
      <c r="GI143" s="100"/>
      <c r="GJ143" s="100"/>
      <c r="GK143" s="100"/>
      <c r="GL143" s="100"/>
      <c r="GM143" s="100"/>
      <c r="GN143" s="100"/>
      <c r="GO143" s="100"/>
      <c r="GP143" s="100"/>
      <c r="GQ143" s="100"/>
      <c r="GR143" s="100"/>
      <c r="GS143" s="100"/>
      <c r="GT143" s="100"/>
      <c r="GU143" s="100"/>
      <c r="GV143" s="100"/>
      <c r="GW143" s="100"/>
      <c r="GX143" s="100"/>
      <c r="GY143" s="100"/>
      <c r="GZ143" s="100"/>
      <c r="HA143" s="100"/>
      <c r="HB143" s="100"/>
      <c r="HC143" s="100"/>
      <c r="HD143" s="100"/>
      <c r="HE143" s="100"/>
      <c r="HF143" s="100"/>
      <c r="HG143" s="100"/>
      <c r="HH143" s="100"/>
      <c r="HI143" s="100"/>
      <c r="HJ143" s="100"/>
      <c r="HK143" s="100"/>
      <c r="HL143" s="100"/>
      <c r="HM143" s="100"/>
      <c r="HN143" s="100"/>
      <c r="HO143" s="100"/>
      <c r="HP143" s="100"/>
      <c r="HQ143" s="100"/>
      <c r="HR143" s="100"/>
      <c r="HS143" s="100"/>
      <c r="HT143" s="100"/>
      <c r="HU143" s="100"/>
      <c r="HV143" s="100"/>
      <c r="HW143" s="100"/>
      <c r="HX143" s="100"/>
      <c r="HY143" s="100"/>
      <c r="HZ143" s="100"/>
      <c r="IA143" s="100"/>
      <c r="IB143" s="100"/>
      <c r="IC143" s="100"/>
      <c r="ID143" s="100"/>
      <c r="IE143" s="100"/>
      <c r="IF143" s="100"/>
      <c r="IG143" s="100"/>
      <c r="IH143" s="100"/>
      <c r="II143" s="100"/>
      <c r="IJ143" s="100"/>
      <c r="IK143" s="100"/>
      <c r="IL143" s="100"/>
      <c r="IM143" s="100"/>
      <c r="IN143" s="100"/>
      <c r="IO143" s="100"/>
      <c r="IP143" s="100"/>
      <c r="IQ143" s="100"/>
      <c r="IR143" s="100"/>
    </row>
    <row r="144" spans="1:252" x14ac:dyDescent="0.3">
      <c r="A144" s="123" t="s">
        <v>207</v>
      </c>
      <c r="B144" s="124">
        <f t="shared" si="46"/>
        <v>0</v>
      </c>
      <c r="C144" s="124">
        <f t="shared" si="46"/>
        <v>2690</v>
      </c>
      <c r="D144" s="124">
        <f t="shared" si="46"/>
        <v>2690</v>
      </c>
      <c r="E144" s="124">
        <v>0</v>
      </c>
      <c r="F144" s="124">
        <v>0</v>
      </c>
      <c r="G144" s="124">
        <f t="shared" si="47"/>
        <v>0</v>
      </c>
      <c r="H144" s="124">
        <v>0</v>
      </c>
      <c r="I144" s="124">
        <v>0</v>
      </c>
      <c r="J144" s="124">
        <f t="shared" si="48"/>
        <v>0</v>
      </c>
      <c r="K144" s="124">
        <v>0</v>
      </c>
      <c r="L144" s="124">
        <v>2690</v>
      </c>
      <c r="M144" s="124">
        <f t="shared" si="49"/>
        <v>2690</v>
      </c>
      <c r="N144" s="124">
        <v>0</v>
      </c>
      <c r="O144" s="124">
        <v>0</v>
      </c>
      <c r="P144" s="124">
        <f t="shared" si="50"/>
        <v>0</v>
      </c>
      <c r="Q144" s="124">
        <v>0</v>
      </c>
      <c r="R144" s="124">
        <f>14400-14400</f>
        <v>0</v>
      </c>
      <c r="S144" s="124">
        <f t="shared" si="51"/>
        <v>0</v>
      </c>
      <c r="T144" s="124">
        <v>0</v>
      </c>
      <c r="U144" s="124">
        <v>0</v>
      </c>
      <c r="V144" s="124">
        <f t="shared" si="52"/>
        <v>0</v>
      </c>
      <c r="W144" s="124">
        <v>0</v>
      </c>
      <c r="X144" s="124">
        <v>0</v>
      </c>
      <c r="Y144" s="124">
        <f t="shared" si="53"/>
        <v>0</v>
      </c>
      <c r="Z144" s="124">
        <v>0</v>
      </c>
      <c r="AA144" s="124">
        <v>0</v>
      </c>
      <c r="AB144" s="124">
        <f t="shared" si="54"/>
        <v>0</v>
      </c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00"/>
      <c r="CJ144" s="100"/>
      <c r="CK144" s="100"/>
      <c r="CL144" s="100"/>
      <c r="CM144" s="100"/>
      <c r="CN144" s="100"/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0"/>
      <c r="EE144" s="100"/>
      <c r="EF144" s="100"/>
      <c r="EG144" s="100"/>
      <c r="EH144" s="100"/>
      <c r="EI144" s="100"/>
      <c r="EJ144" s="100"/>
      <c r="EK144" s="100"/>
      <c r="EL144" s="100"/>
      <c r="EM144" s="100"/>
      <c r="EN144" s="100"/>
      <c r="EO144" s="100"/>
      <c r="EP144" s="100"/>
      <c r="EQ144" s="100"/>
      <c r="ER144" s="100"/>
      <c r="ES144" s="100"/>
      <c r="ET144" s="100"/>
      <c r="EU144" s="100"/>
      <c r="EV144" s="100"/>
      <c r="EW144" s="100"/>
      <c r="EX144" s="100"/>
      <c r="EY144" s="100"/>
      <c r="EZ144" s="100"/>
      <c r="FA144" s="100"/>
      <c r="FB144" s="100"/>
      <c r="FC144" s="100"/>
      <c r="FD144" s="100"/>
      <c r="FE144" s="100"/>
      <c r="FF144" s="100"/>
      <c r="FG144" s="100"/>
      <c r="FH144" s="100"/>
      <c r="FI144" s="100"/>
      <c r="FJ144" s="100"/>
      <c r="FK144" s="100"/>
      <c r="FL144" s="100"/>
      <c r="FM144" s="100"/>
      <c r="FN144" s="100"/>
      <c r="FO144" s="100"/>
      <c r="FP144" s="100"/>
      <c r="FQ144" s="100"/>
      <c r="FR144" s="100"/>
      <c r="FS144" s="100"/>
      <c r="FT144" s="100"/>
      <c r="FU144" s="100"/>
      <c r="FV144" s="100"/>
      <c r="FW144" s="100"/>
      <c r="FX144" s="100"/>
      <c r="FY144" s="100"/>
      <c r="FZ144" s="100"/>
      <c r="GA144" s="100"/>
      <c r="GB144" s="100"/>
      <c r="GC144" s="100"/>
      <c r="GD144" s="100"/>
      <c r="GE144" s="100"/>
      <c r="GF144" s="100"/>
      <c r="GG144" s="100"/>
      <c r="GH144" s="100"/>
      <c r="GI144" s="100"/>
      <c r="GJ144" s="100"/>
      <c r="GK144" s="100"/>
      <c r="GL144" s="100"/>
      <c r="GM144" s="100"/>
      <c r="GN144" s="100"/>
      <c r="GO144" s="100"/>
      <c r="GP144" s="100"/>
      <c r="GQ144" s="100"/>
      <c r="GR144" s="100"/>
      <c r="GS144" s="100"/>
      <c r="GT144" s="100"/>
      <c r="GU144" s="100"/>
      <c r="GV144" s="100"/>
      <c r="GW144" s="100"/>
      <c r="GX144" s="100"/>
      <c r="GY144" s="100"/>
      <c r="GZ144" s="100"/>
      <c r="HA144" s="100"/>
      <c r="HB144" s="100"/>
      <c r="HC144" s="100"/>
      <c r="HD144" s="100"/>
      <c r="HE144" s="100"/>
      <c r="HF144" s="100"/>
      <c r="HG144" s="100"/>
      <c r="HH144" s="100"/>
      <c r="HI144" s="100"/>
      <c r="HJ144" s="100"/>
      <c r="HK144" s="100"/>
      <c r="HL144" s="100"/>
      <c r="HM144" s="100"/>
      <c r="HN144" s="100"/>
      <c r="HO144" s="100"/>
      <c r="HP144" s="100"/>
      <c r="HQ144" s="100"/>
      <c r="HR144" s="100"/>
      <c r="HS144" s="100"/>
      <c r="HT144" s="100"/>
      <c r="HU144" s="100"/>
      <c r="HV144" s="100"/>
      <c r="HW144" s="100"/>
      <c r="HX144" s="100"/>
      <c r="HY144" s="100"/>
      <c r="HZ144" s="100"/>
      <c r="IA144" s="100"/>
      <c r="IB144" s="100"/>
      <c r="IC144" s="100"/>
      <c r="ID144" s="100"/>
      <c r="IE144" s="100"/>
      <c r="IF144" s="100"/>
      <c r="IG144" s="100"/>
      <c r="IH144" s="100"/>
      <c r="II144" s="100"/>
      <c r="IJ144" s="100"/>
      <c r="IK144" s="100"/>
      <c r="IL144" s="100"/>
      <c r="IM144" s="100"/>
      <c r="IN144" s="100"/>
      <c r="IO144" s="100"/>
      <c r="IP144" s="100"/>
      <c r="IQ144" s="100"/>
      <c r="IR144" s="100"/>
    </row>
    <row r="145" spans="1:252" ht="31.2" x14ac:dyDescent="0.3">
      <c r="A145" s="123" t="s">
        <v>208</v>
      </c>
      <c r="B145" s="124">
        <f t="shared" si="46"/>
        <v>0</v>
      </c>
      <c r="C145" s="124">
        <f t="shared" si="46"/>
        <v>2179</v>
      </c>
      <c r="D145" s="124">
        <f t="shared" si="46"/>
        <v>2179</v>
      </c>
      <c r="E145" s="124">
        <v>0</v>
      </c>
      <c r="F145" s="124">
        <v>0</v>
      </c>
      <c r="G145" s="124">
        <f t="shared" si="47"/>
        <v>0</v>
      </c>
      <c r="H145" s="124">
        <v>0</v>
      </c>
      <c r="I145" s="124">
        <v>0</v>
      </c>
      <c r="J145" s="124">
        <f t="shared" si="48"/>
        <v>0</v>
      </c>
      <c r="K145" s="124">
        <v>0</v>
      </c>
      <c r="L145" s="124">
        <v>2179</v>
      </c>
      <c r="M145" s="124">
        <f t="shared" si="49"/>
        <v>2179</v>
      </c>
      <c r="N145" s="124">
        <v>0</v>
      </c>
      <c r="O145" s="124">
        <v>0</v>
      </c>
      <c r="P145" s="124">
        <f t="shared" si="50"/>
        <v>0</v>
      </c>
      <c r="Q145" s="124">
        <v>0</v>
      </c>
      <c r="R145" s="124">
        <f>14400-14400</f>
        <v>0</v>
      </c>
      <c r="S145" s="124">
        <f t="shared" si="51"/>
        <v>0</v>
      </c>
      <c r="T145" s="124">
        <v>0</v>
      </c>
      <c r="U145" s="124">
        <v>0</v>
      </c>
      <c r="V145" s="124">
        <f t="shared" si="52"/>
        <v>0</v>
      </c>
      <c r="W145" s="124">
        <v>0</v>
      </c>
      <c r="X145" s="124">
        <v>0</v>
      </c>
      <c r="Y145" s="124">
        <f t="shared" si="53"/>
        <v>0</v>
      </c>
      <c r="Z145" s="124">
        <v>0</v>
      </c>
      <c r="AA145" s="124">
        <v>0</v>
      </c>
      <c r="AB145" s="124">
        <f t="shared" si="54"/>
        <v>0</v>
      </c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00"/>
      <c r="CJ145" s="100"/>
      <c r="CK145" s="100"/>
      <c r="CL145" s="100"/>
      <c r="CM145" s="100"/>
      <c r="CN145" s="100"/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00"/>
      <c r="EL145" s="100"/>
      <c r="EM145" s="100"/>
      <c r="EN145" s="100"/>
      <c r="EO145" s="100"/>
      <c r="EP145" s="100"/>
      <c r="EQ145" s="100"/>
      <c r="ER145" s="100"/>
      <c r="ES145" s="100"/>
      <c r="ET145" s="100"/>
      <c r="EU145" s="100"/>
      <c r="EV145" s="100"/>
      <c r="EW145" s="100"/>
      <c r="EX145" s="100"/>
      <c r="EY145" s="100"/>
      <c r="EZ145" s="100"/>
      <c r="FA145" s="100"/>
      <c r="FB145" s="100"/>
      <c r="FC145" s="100"/>
      <c r="FD145" s="100"/>
      <c r="FE145" s="100"/>
      <c r="FF145" s="100"/>
      <c r="FG145" s="100"/>
      <c r="FH145" s="100"/>
      <c r="FI145" s="100"/>
      <c r="FJ145" s="100"/>
      <c r="FK145" s="100"/>
      <c r="FL145" s="100"/>
      <c r="FM145" s="100"/>
      <c r="FN145" s="100"/>
      <c r="FO145" s="100"/>
      <c r="FP145" s="100"/>
      <c r="FQ145" s="100"/>
      <c r="FR145" s="100"/>
      <c r="FS145" s="100"/>
      <c r="FT145" s="100"/>
      <c r="FU145" s="100"/>
      <c r="FV145" s="100"/>
      <c r="FW145" s="100"/>
      <c r="FX145" s="100"/>
      <c r="FY145" s="100"/>
      <c r="FZ145" s="100"/>
      <c r="GA145" s="100"/>
      <c r="GB145" s="100"/>
      <c r="GC145" s="100"/>
      <c r="GD145" s="100"/>
      <c r="GE145" s="100"/>
      <c r="GF145" s="100"/>
      <c r="GG145" s="100"/>
      <c r="GH145" s="100"/>
      <c r="GI145" s="100"/>
      <c r="GJ145" s="100"/>
      <c r="GK145" s="100"/>
      <c r="GL145" s="100"/>
      <c r="GM145" s="100"/>
      <c r="GN145" s="100"/>
      <c r="GO145" s="100"/>
      <c r="GP145" s="100"/>
      <c r="GQ145" s="100"/>
      <c r="GR145" s="100"/>
      <c r="GS145" s="100"/>
      <c r="GT145" s="100"/>
      <c r="GU145" s="100"/>
      <c r="GV145" s="100"/>
      <c r="GW145" s="100"/>
      <c r="GX145" s="100"/>
      <c r="GY145" s="100"/>
      <c r="GZ145" s="100"/>
      <c r="HA145" s="100"/>
      <c r="HB145" s="100"/>
      <c r="HC145" s="100"/>
      <c r="HD145" s="100"/>
      <c r="HE145" s="100"/>
      <c r="HF145" s="100"/>
      <c r="HG145" s="100"/>
      <c r="HH145" s="100"/>
      <c r="HI145" s="100"/>
      <c r="HJ145" s="100"/>
      <c r="HK145" s="100"/>
      <c r="HL145" s="100"/>
      <c r="HM145" s="100"/>
      <c r="HN145" s="100"/>
      <c r="HO145" s="100"/>
      <c r="HP145" s="100"/>
      <c r="HQ145" s="100"/>
      <c r="HR145" s="100"/>
      <c r="HS145" s="100"/>
      <c r="HT145" s="100"/>
      <c r="HU145" s="100"/>
      <c r="HV145" s="100"/>
      <c r="HW145" s="100"/>
      <c r="HX145" s="100"/>
      <c r="HY145" s="100"/>
      <c r="HZ145" s="100"/>
      <c r="IA145" s="100"/>
      <c r="IB145" s="100"/>
      <c r="IC145" s="100"/>
      <c r="ID145" s="100"/>
      <c r="IE145" s="100"/>
      <c r="IF145" s="100"/>
      <c r="IG145" s="100"/>
      <c r="IH145" s="100"/>
      <c r="II145" s="100"/>
      <c r="IJ145" s="100"/>
      <c r="IK145" s="100"/>
      <c r="IL145" s="100"/>
      <c r="IM145" s="100"/>
      <c r="IN145" s="100"/>
      <c r="IO145" s="100"/>
      <c r="IP145" s="100"/>
      <c r="IQ145" s="100"/>
      <c r="IR145" s="100"/>
    </row>
    <row r="146" spans="1:252" ht="31.2" x14ac:dyDescent="0.3">
      <c r="A146" s="123" t="s">
        <v>209</v>
      </c>
      <c r="B146" s="124">
        <f t="shared" si="46"/>
        <v>0</v>
      </c>
      <c r="C146" s="124">
        <f t="shared" si="46"/>
        <v>4060</v>
      </c>
      <c r="D146" s="124">
        <f t="shared" si="46"/>
        <v>4060</v>
      </c>
      <c r="E146" s="124">
        <v>0</v>
      </c>
      <c r="F146" s="124">
        <v>0</v>
      </c>
      <c r="G146" s="124">
        <f t="shared" si="47"/>
        <v>0</v>
      </c>
      <c r="H146" s="124">
        <v>0</v>
      </c>
      <c r="I146" s="124">
        <v>0</v>
      </c>
      <c r="J146" s="124">
        <f t="shared" si="48"/>
        <v>0</v>
      </c>
      <c r="K146" s="124">
        <v>0</v>
      </c>
      <c r="L146" s="124"/>
      <c r="M146" s="124">
        <f t="shared" si="49"/>
        <v>0</v>
      </c>
      <c r="N146" s="124">
        <v>0</v>
      </c>
      <c r="O146" s="124">
        <v>0</v>
      </c>
      <c r="P146" s="124">
        <f t="shared" si="50"/>
        <v>0</v>
      </c>
      <c r="Q146" s="124">
        <v>0</v>
      </c>
      <c r="R146" s="124">
        <f>14400-14400</f>
        <v>0</v>
      </c>
      <c r="S146" s="124">
        <f t="shared" si="51"/>
        <v>0</v>
      </c>
      <c r="T146" s="124">
        <v>0</v>
      </c>
      <c r="U146" s="124">
        <v>0</v>
      </c>
      <c r="V146" s="124">
        <f t="shared" si="52"/>
        <v>0</v>
      </c>
      <c r="W146" s="124">
        <v>0</v>
      </c>
      <c r="X146" s="124">
        <v>4060</v>
      </c>
      <c r="Y146" s="124">
        <f t="shared" si="53"/>
        <v>4060</v>
      </c>
      <c r="Z146" s="124">
        <v>0</v>
      </c>
      <c r="AA146" s="124">
        <v>0</v>
      </c>
      <c r="AB146" s="124">
        <f t="shared" si="54"/>
        <v>0</v>
      </c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  <c r="BM146" s="100"/>
      <c r="BN146" s="100"/>
      <c r="BO146" s="100"/>
      <c r="BP146" s="100"/>
      <c r="BQ146" s="100"/>
      <c r="BR146" s="100"/>
      <c r="BS146" s="100"/>
      <c r="BT146" s="100"/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00"/>
      <c r="CJ146" s="100"/>
      <c r="CK146" s="100"/>
      <c r="CL146" s="100"/>
      <c r="CM146" s="100"/>
      <c r="CN146" s="100"/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0"/>
      <c r="EE146" s="100"/>
      <c r="EF146" s="100"/>
      <c r="EG146" s="100"/>
      <c r="EH146" s="100"/>
      <c r="EI146" s="100"/>
      <c r="EJ146" s="100"/>
      <c r="EK146" s="100"/>
      <c r="EL146" s="100"/>
      <c r="EM146" s="100"/>
      <c r="EN146" s="100"/>
      <c r="EO146" s="100"/>
      <c r="EP146" s="100"/>
      <c r="EQ146" s="100"/>
      <c r="ER146" s="100"/>
      <c r="ES146" s="100"/>
      <c r="ET146" s="100"/>
      <c r="EU146" s="100"/>
      <c r="EV146" s="100"/>
      <c r="EW146" s="100"/>
      <c r="EX146" s="100"/>
      <c r="EY146" s="100"/>
      <c r="EZ146" s="100"/>
      <c r="FA146" s="100"/>
      <c r="FB146" s="100"/>
      <c r="FC146" s="100"/>
      <c r="FD146" s="100"/>
      <c r="FE146" s="100"/>
      <c r="FF146" s="100"/>
      <c r="FG146" s="100"/>
      <c r="FH146" s="100"/>
      <c r="FI146" s="100"/>
      <c r="FJ146" s="100"/>
      <c r="FK146" s="100"/>
      <c r="FL146" s="100"/>
      <c r="FM146" s="100"/>
      <c r="FN146" s="100"/>
      <c r="FO146" s="100"/>
      <c r="FP146" s="100"/>
      <c r="FQ146" s="100"/>
      <c r="FR146" s="100"/>
      <c r="FS146" s="100"/>
      <c r="FT146" s="100"/>
      <c r="FU146" s="100"/>
      <c r="FV146" s="100"/>
      <c r="FW146" s="100"/>
      <c r="FX146" s="100"/>
      <c r="FY146" s="100"/>
      <c r="FZ146" s="100"/>
      <c r="GA146" s="100"/>
      <c r="GB146" s="100"/>
      <c r="GC146" s="100"/>
      <c r="GD146" s="100"/>
      <c r="GE146" s="100"/>
      <c r="GF146" s="100"/>
      <c r="GG146" s="100"/>
      <c r="GH146" s="100"/>
      <c r="GI146" s="100"/>
      <c r="GJ146" s="100"/>
      <c r="GK146" s="100"/>
      <c r="GL146" s="100"/>
      <c r="GM146" s="100"/>
      <c r="GN146" s="100"/>
      <c r="GO146" s="100"/>
      <c r="GP146" s="100"/>
      <c r="GQ146" s="100"/>
      <c r="GR146" s="100"/>
      <c r="GS146" s="100"/>
      <c r="GT146" s="100"/>
      <c r="GU146" s="100"/>
      <c r="GV146" s="100"/>
      <c r="GW146" s="100"/>
      <c r="GX146" s="100"/>
      <c r="GY146" s="100"/>
      <c r="GZ146" s="100"/>
      <c r="HA146" s="100"/>
      <c r="HB146" s="100"/>
      <c r="HC146" s="100"/>
      <c r="HD146" s="100"/>
      <c r="HE146" s="100"/>
      <c r="HF146" s="100"/>
      <c r="HG146" s="100"/>
      <c r="HH146" s="100"/>
      <c r="HI146" s="100"/>
      <c r="HJ146" s="100"/>
      <c r="HK146" s="100"/>
      <c r="HL146" s="100"/>
      <c r="HM146" s="100"/>
      <c r="HN146" s="100"/>
      <c r="HO146" s="100"/>
      <c r="HP146" s="100"/>
      <c r="HQ146" s="100"/>
      <c r="HR146" s="100"/>
      <c r="HS146" s="100"/>
      <c r="HT146" s="100"/>
      <c r="HU146" s="100"/>
      <c r="HV146" s="100"/>
      <c r="HW146" s="100"/>
      <c r="HX146" s="100"/>
      <c r="HY146" s="100"/>
      <c r="HZ146" s="100"/>
      <c r="IA146" s="100"/>
      <c r="IB146" s="100"/>
      <c r="IC146" s="100"/>
      <c r="ID146" s="100"/>
      <c r="IE146" s="100"/>
      <c r="IF146" s="100"/>
      <c r="IG146" s="100"/>
      <c r="IH146" s="100"/>
      <c r="II146" s="100"/>
      <c r="IJ146" s="100"/>
      <c r="IK146" s="100"/>
      <c r="IL146" s="100"/>
      <c r="IM146" s="100"/>
      <c r="IN146" s="100"/>
      <c r="IO146" s="100"/>
      <c r="IP146" s="100"/>
      <c r="IQ146" s="100"/>
      <c r="IR146" s="100"/>
    </row>
    <row r="147" spans="1:252" ht="31.2" x14ac:dyDescent="0.3">
      <c r="A147" s="123" t="s">
        <v>210</v>
      </c>
      <c r="B147" s="124">
        <f t="shared" si="46"/>
        <v>10550</v>
      </c>
      <c r="C147" s="124">
        <f t="shared" si="46"/>
        <v>10550</v>
      </c>
      <c r="D147" s="124">
        <f t="shared" si="46"/>
        <v>0</v>
      </c>
      <c r="E147" s="124">
        <v>0</v>
      </c>
      <c r="F147" s="124">
        <v>0</v>
      </c>
      <c r="G147" s="124">
        <f t="shared" si="47"/>
        <v>0</v>
      </c>
      <c r="H147" s="124">
        <v>0</v>
      </c>
      <c r="I147" s="124">
        <v>0</v>
      </c>
      <c r="J147" s="124">
        <f t="shared" si="48"/>
        <v>0</v>
      </c>
      <c r="K147" s="124">
        <v>0</v>
      </c>
      <c r="L147" s="124"/>
      <c r="M147" s="124">
        <f t="shared" si="49"/>
        <v>0</v>
      </c>
      <c r="N147" s="124">
        <v>0</v>
      </c>
      <c r="O147" s="124">
        <v>0</v>
      </c>
      <c r="P147" s="124">
        <f t="shared" si="50"/>
        <v>0</v>
      </c>
      <c r="Q147" s="124">
        <v>10550</v>
      </c>
      <c r="R147" s="124">
        <v>10550</v>
      </c>
      <c r="S147" s="124">
        <f t="shared" si="51"/>
        <v>0</v>
      </c>
      <c r="T147" s="124">
        <v>0</v>
      </c>
      <c r="U147" s="124">
        <v>0</v>
      </c>
      <c r="V147" s="124">
        <f t="shared" si="52"/>
        <v>0</v>
      </c>
      <c r="W147" s="124">
        <v>0</v>
      </c>
      <c r="X147" s="124"/>
      <c r="Y147" s="124">
        <f t="shared" si="53"/>
        <v>0</v>
      </c>
      <c r="Z147" s="124">
        <v>0</v>
      </c>
      <c r="AA147" s="124">
        <v>0</v>
      </c>
      <c r="AB147" s="124">
        <f t="shared" si="54"/>
        <v>0</v>
      </c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00"/>
      <c r="CJ147" s="100"/>
      <c r="CK147" s="100"/>
      <c r="CL147" s="100"/>
      <c r="CM147" s="100"/>
      <c r="CN147" s="100"/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0"/>
      <c r="EE147" s="100"/>
      <c r="EF147" s="100"/>
      <c r="EG147" s="100"/>
      <c r="EH147" s="100"/>
      <c r="EI147" s="100"/>
      <c r="EJ147" s="100"/>
      <c r="EK147" s="100"/>
      <c r="EL147" s="100"/>
      <c r="EM147" s="100"/>
      <c r="EN147" s="100"/>
      <c r="EO147" s="100"/>
      <c r="EP147" s="100"/>
      <c r="EQ147" s="100"/>
      <c r="ER147" s="100"/>
      <c r="ES147" s="100"/>
      <c r="ET147" s="100"/>
      <c r="EU147" s="100"/>
      <c r="EV147" s="100"/>
      <c r="EW147" s="100"/>
      <c r="EX147" s="100"/>
      <c r="EY147" s="100"/>
      <c r="EZ147" s="100"/>
      <c r="FA147" s="100"/>
      <c r="FB147" s="100"/>
      <c r="FC147" s="100"/>
      <c r="FD147" s="100"/>
      <c r="FE147" s="100"/>
      <c r="FF147" s="100"/>
      <c r="FG147" s="100"/>
      <c r="FH147" s="100"/>
      <c r="FI147" s="100"/>
      <c r="FJ147" s="100"/>
      <c r="FK147" s="100"/>
      <c r="FL147" s="100"/>
      <c r="FM147" s="100"/>
      <c r="FN147" s="100"/>
      <c r="FO147" s="100"/>
      <c r="FP147" s="100"/>
      <c r="FQ147" s="100"/>
      <c r="FR147" s="100"/>
      <c r="FS147" s="100"/>
      <c r="FT147" s="100"/>
      <c r="FU147" s="100"/>
      <c r="FV147" s="100"/>
      <c r="FW147" s="100"/>
      <c r="FX147" s="100"/>
      <c r="FY147" s="100"/>
      <c r="FZ147" s="100"/>
      <c r="GA147" s="100"/>
      <c r="GB147" s="100"/>
      <c r="GC147" s="100"/>
      <c r="GD147" s="100"/>
      <c r="GE147" s="100"/>
      <c r="GF147" s="100"/>
      <c r="GG147" s="100"/>
      <c r="GH147" s="100"/>
      <c r="GI147" s="100"/>
      <c r="GJ147" s="100"/>
      <c r="GK147" s="100"/>
      <c r="GL147" s="100"/>
      <c r="GM147" s="100"/>
      <c r="GN147" s="100"/>
      <c r="GO147" s="100"/>
      <c r="GP147" s="100"/>
      <c r="GQ147" s="100"/>
      <c r="GR147" s="100"/>
      <c r="GS147" s="100"/>
      <c r="GT147" s="100"/>
      <c r="GU147" s="100"/>
      <c r="GV147" s="100"/>
      <c r="GW147" s="100"/>
      <c r="GX147" s="100"/>
      <c r="GY147" s="100"/>
      <c r="GZ147" s="100"/>
      <c r="HA147" s="100"/>
      <c r="HB147" s="100"/>
      <c r="HC147" s="100"/>
      <c r="HD147" s="100"/>
      <c r="HE147" s="100"/>
      <c r="HF147" s="100"/>
      <c r="HG147" s="100"/>
      <c r="HH147" s="100"/>
      <c r="HI147" s="100"/>
      <c r="HJ147" s="100"/>
      <c r="HK147" s="100"/>
      <c r="HL147" s="100"/>
      <c r="HM147" s="100"/>
      <c r="HN147" s="100"/>
      <c r="HO147" s="100"/>
      <c r="HP147" s="100"/>
      <c r="HQ147" s="100"/>
      <c r="HR147" s="100"/>
      <c r="HS147" s="100"/>
      <c r="HT147" s="100"/>
      <c r="HU147" s="100"/>
      <c r="HV147" s="100"/>
      <c r="HW147" s="100"/>
      <c r="HX147" s="100"/>
      <c r="HY147" s="100"/>
      <c r="HZ147" s="100"/>
      <c r="IA147" s="100"/>
      <c r="IB147" s="100"/>
      <c r="IC147" s="100"/>
      <c r="ID147" s="100"/>
      <c r="IE147" s="100"/>
      <c r="IF147" s="100"/>
      <c r="IG147" s="100"/>
      <c r="IH147" s="100"/>
      <c r="II147" s="100"/>
      <c r="IJ147" s="100"/>
      <c r="IK147" s="100"/>
      <c r="IL147" s="100"/>
      <c r="IM147" s="100"/>
      <c r="IN147" s="100"/>
      <c r="IO147" s="100"/>
      <c r="IP147" s="100"/>
      <c r="IQ147" s="100"/>
      <c r="IR147" s="100"/>
    </row>
    <row r="148" spans="1:252" ht="31.2" x14ac:dyDescent="0.3">
      <c r="A148" s="123" t="s">
        <v>211</v>
      </c>
      <c r="B148" s="124">
        <f t="shared" si="46"/>
        <v>13841</v>
      </c>
      <c r="C148" s="124">
        <f t="shared" si="46"/>
        <v>13841</v>
      </c>
      <c r="D148" s="124">
        <f t="shared" si="46"/>
        <v>0</v>
      </c>
      <c r="E148" s="124">
        <v>0</v>
      </c>
      <c r="F148" s="124">
        <v>0</v>
      </c>
      <c r="G148" s="124">
        <f t="shared" si="47"/>
        <v>0</v>
      </c>
      <c r="H148" s="124">
        <v>0</v>
      </c>
      <c r="I148" s="124">
        <v>0</v>
      </c>
      <c r="J148" s="124">
        <f t="shared" si="48"/>
        <v>0</v>
      </c>
      <c r="K148" s="124">
        <v>0</v>
      </c>
      <c r="L148" s="124">
        <v>0</v>
      </c>
      <c r="M148" s="124">
        <f t="shared" si="49"/>
        <v>0</v>
      </c>
      <c r="N148" s="124">
        <v>0</v>
      </c>
      <c r="O148" s="124">
        <v>0</v>
      </c>
      <c r="P148" s="124">
        <f t="shared" si="50"/>
        <v>0</v>
      </c>
      <c r="Q148" s="124">
        <v>13841</v>
      </c>
      <c r="R148" s="124">
        <v>13841</v>
      </c>
      <c r="S148" s="124">
        <f t="shared" si="51"/>
        <v>0</v>
      </c>
      <c r="T148" s="124">
        <v>0</v>
      </c>
      <c r="U148" s="124">
        <v>0</v>
      </c>
      <c r="V148" s="124">
        <f t="shared" si="52"/>
        <v>0</v>
      </c>
      <c r="W148" s="124">
        <v>0</v>
      </c>
      <c r="X148" s="124">
        <v>0</v>
      </c>
      <c r="Y148" s="124">
        <f t="shared" si="53"/>
        <v>0</v>
      </c>
      <c r="Z148" s="124">
        <v>0</v>
      </c>
      <c r="AA148" s="124">
        <v>0</v>
      </c>
      <c r="AB148" s="124">
        <f t="shared" si="54"/>
        <v>0</v>
      </c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00"/>
      <c r="EL148" s="100"/>
      <c r="EM148" s="100"/>
      <c r="EN148" s="100"/>
      <c r="EO148" s="100"/>
      <c r="EP148" s="100"/>
      <c r="EQ148" s="100"/>
      <c r="ER148" s="100"/>
      <c r="ES148" s="100"/>
      <c r="ET148" s="100"/>
      <c r="EU148" s="100"/>
      <c r="EV148" s="100"/>
      <c r="EW148" s="100"/>
      <c r="EX148" s="100"/>
      <c r="EY148" s="100"/>
      <c r="EZ148" s="100"/>
      <c r="FA148" s="100"/>
      <c r="FB148" s="100"/>
      <c r="FC148" s="100"/>
      <c r="FD148" s="100"/>
      <c r="FE148" s="100"/>
      <c r="FF148" s="100"/>
      <c r="FG148" s="100"/>
      <c r="FH148" s="100"/>
      <c r="FI148" s="100"/>
      <c r="FJ148" s="100"/>
      <c r="FK148" s="100"/>
      <c r="FL148" s="100"/>
      <c r="FM148" s="100"/>
      <c r="FN148" s="100"/>
      <c r="FO148" s="100"/>
      <c r="FP148" s="100"/>
      <c r="FQ148" s="100"/>
      <c r="FR148" s="100"/>
      <c r="FS148" s="100"/>
      <c r="FT148" s="100"/>
      <c r="FU148" s="100"/>
      <c r="FV148" s="100"/>
      <c r="FW148" s="100"/>
      <c r="FX148" s="100"/>
      <c r="FY148" s="100"/>
      <c r="FZ148" s="100"/>
      <c r="GA148" s="100"/>
      <c r="GB148" s="100"/>
      <c r="GC148" s="100"/>
      <c r="GD148" s="100"/>
      <c r="GE148" s="100"/>
      <c r="GF148" s="100"/>
      <c r="GG148" s="100"/>
      <c r="GH148" s="100"/>
      <c r="GI148" s="100"/>
      <c r="GJ148" s="100"/>
      <c r="GK148" s="100"/>
      <c r="GL148" s="100"/>
      <c r="GM148" s="100"/>
      <c r="GN148" s="100"/>
      <c r="GO148" s="100"/>
      <c r="GP148" s="100"/>
      <c r="GQ148" s="100"/>
      <c r="GR148" s="100"/>
      <c r="GS148" s="100"/>
      <c r="GT148" s="100"/>
      <c r="GU148" s="100"/>
      <c r="GV148" s="100"/>
      <c r="GW148" s="100"/>
      <c r="GX148" s="100"/>
      <c r="GY148" s="100"/>
      <c r="GZ148" s="100"/>
      <c r="HA148" s="100"/>
      <c r="HB148" s="100"/>
      <c r="HC148" s="100"/>
      <c r="HD148" s="100"/>
      <c r="HE148" s="100"/>
      <c r="HF148" s="100"/>
      <c r="HG148" s="100"/>
      <c r="HH148" s="100"/>
      <c r="HI148" s="100"/>
      <c r="HJ148" s="100"/>
      <c r="HK148" s="100"/>
      <c r="HL148" s="100"/>
      <c r="HM148" s="100"/>
      <c r="HN148" s="100"/>
      <c r="HO148" s="100"/>
      <c r="HP148" s="100"/>
      <c r="HQ148" s="100"/>
      <c r="HR148" s="100"/>
      <c r="HS148" s="100"/>
      <c r="HT148" s="100"/>
      <c r="HU148" s="100"/>
      <c r="HV148" s="100"/>
      <c r="HW148" s="100"/>
      <c r="HX148" s="100"/>
      <c r="HY148" s="100"/>
      <c r="HZ148" s="100"/>
      <c r="IA148" s="100"/>
      <c r="IB148" s="100"/>
      <c r="IC148" s="100"/>
      <c r="ID148" s="100"/>
      <c r="IE148" s="100"/>
      <c r="IF148" s="100"/>
      <c r="IG148" s="100"/>
      <c r="IH148" s="100"/>
      <c r="II148" s="100"/>
      <c r="IJ148" s="100"/>
      <c r="IK148" s="100"/>
      <c r="IL148" s="100"/>
      <c r="IM148" s="100"/>
      <c r="IN148" s="100"/>
      <c r="IO148" s="100"/>
      <c r="IP148" s="100"/>
      <c r="IQ148" s="100"/>
      <c r="IR148" s="100"/>
    </row>
    <row r="149" spans="1:252" ht="31.2" x14ac:dyDescent="0.3">
      <c r="A149" s="123" t="s">
        <v>212</v>
      </c>
      <c r="B149" s="124">
        <f t="shared" si="46"/>
        <v>3707</v>
      </c>
      <c r="C149" s="124">
        <f t="shared" si="46"/>
        <v>3707</v>
      </c>
      <c r="D149" s="124">
        <f t="shared" si="46"/>
        <v>0</v>
      </c>
      <c r="E149" s="124">
        <v>0</v>
      </c>
      <c r="F149" s="124">
        <v>0</v>
      </c>
      <c r="G149" s="124">
        <f t="shared" si="47"/>
        <v>0</v>
      </c>
      <c r="H149" s="124">
        <v>0</v>
      </c>
      <c r="I149" s="124">
        <v>0</v>
      </c>
      <c r="J149" s="124">
        <f t="shared" si="48"/>
        <v>0</v>
      </c>
      <c r="K149" s="124">
        <v>0</v>
      </c>
      <c r="L149" s="124">
        <v>0</v>
      </c>
      <c r="M149" s="124">
        <f t="shared" si="49"/>
        <v>0</v>
      </c>
      <c r="N149" s="124">
        <v>0</v>
      </c>
      <c r="O149" s="124">
        <v>0</v>
      </c>
      <c r="P149" s="124">
        <f t="shared" si="50"/>
        <v>0</v>
      </c>
      <c r="Q149" s="124">
        <v>3707</v>
      </c>
      <c r="R149" s="124">
        <v>3707</v>
      </c>
      <c r="S149" s="124">
        <f t="shared" si="51"/>
        <v>0</v>
      </c>
      <c r="T149" s="124">
        <v>0</v>
      </c>
      <c r="U149" s="124">
        <v>0</v>
      </c>
      <c r="V149" s="124">
        <f t="shared" si="52"/>
        <v>0</v>
      </c>
      <c r="W149" s="124">
        <v>0</v>
      </c>
      <c r="X149" s="124">
        <v>0</v>
      </c>
      <c r="Y149" s="124">
        <f t="shared" si="53"/>
        <v>0</v>
      </c>
      <c r="Z149" s="124">
        <v>0</v>
      </c>
      <c r="AA149" s="124">
        <v>0</v>
      </c>
      <c r="AB149" s="124">
        <f t="shared" si="54"/>
        <v>0</v>
      </c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00"/>
      <c r="CJ149" s="100"/>
      <c r="CK149" s="100"/>
      <c r="CL149" s="100"/>
      <c r="CM149" s="100"/>
      <c r="CN149" s="100"/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0"/>
      <c r="EE149" s="100"/>
      <c r="EF149" s="100"/>
      <c r="EG149" s="100"/>
      <c r="EH149" s="100"/>
      <c r="EI149" s="100"/>
      <c r="EJ149" s="100"/>
      <c r="EK149" s="100"/>
      <c r="EL149" s="100"/>
      <c r="EM149" s="100"/>
      <c r="EN149" s="100"/>
      <c r="EO149" s="100"/>
      <c r="EP149" s="100"/>
      <c r="EQ149" s="100"/>
      <c r="ER149" s="100"/>
      <c r="ES149" s="100"/>
      <c r="ET149" s="100"/>
      <c r="EU149" s="100"/>
      <c r="EV149" s="100"/>
      <c r="EW149" s="100"/>
      <c r="EX149" s="100"/>
      <c r="EY149" s="100"/>
      <c r="EZ149" s="100"/>
      <c r="FA149" s="100"/>
      <c r="FB149" s="100"/>
      <c r="FC149" s="100"/>
      <c r="FD149" s="100"/>
      <c r="FE149" s="100"/>
      <c r="FF149" s="100"/>
      <c r="FG149" s="100"/>
      <c r="FH149" s="100"/>
      <c r="FI149" s="100"/>
      <c r="FJ149" s="100"/>
      <c r="FK149" s="100"/>
      <c r="FL149" s="100"/>
      <c r="FM149" s="100"/>
      <c r="FN149" s="100"/>
      <c r="FO149" s="100"/>
      <c r="FP149" s="100"/>
      <c r="FQ149" s="100"/>
      <c r="FR149" s="100"/>
      <c r="FS149" s="100"/>
      <c r="FT149" s="100"/>
      <c r="FU149" s="100"/>
      <c r="FV149" s="100"/>
      <c r="FW149" s="100"/>
      <c r="FX149" s="100"/>
      <c r="FY149" s="100"/>
      <c r="FZ149" s="100"/>
      <c r="GA149" s="100"/>
      <c r="GB149" s="100"/>
      <c r="GC149" s="100"/>
      <c r="GD149" s="100"/>
      <c r="GE149" s="100"/>
      <c r="GF149" s="100"/>
      <c r="GG149" s="100"/>
      <c r="GH149" s="100"/>
      <c r="GI149" s="100"/>
      <c r="GJ149" s="100"/>
      <c r="GK149" s="100"/>
      <c r="GL149" s="100"/>
      <c r="GM149" s="100"/>
      <c r="GN149" s="100"/>
      <c r="GO149" s="100"/>
      <c r="GP149" s="100"/>
      <c r="GQ149" s="100"/>
      <c r="GR149" s="100"/>
      <c r="GS149" s="100"/>
      <c r="GT149" s="100"/>
      <c r="GU149" s="100"/>
      <c r="GV149" s="100"/>
      <c r="GW149" s="100"/>
      <c r="GX149" s="100"/>
      <c r="GY149" s="100"/>
      <c r="GZ149" s="100"/>
      <c r="HA149" s="100"/>
      <c r="HB149" s="100"/>
      <c r="HC149" s="100"/>
      <c r="HD149" s="100"/>
      <c r="HE149" s="100"/>
      <c r="HF149" s="100"/>
      <c r="HG149" s="100"/>
      <c r="HH149" s="100"/>
      <c r="HI149" s="100"/>
      <c r="HJ149" s="100"/>
      <c r="HK149" s="100"/>
      <c r="HL149" s="100"/>
      <c r="HM149" s="100"/>
      <c r="HN149" s="100"/>
      <c r="HO149" s="100"/>
      <c r="HP149" s="100"/>
      <c r="HQ149" s="100"/>
      <c r="HR149" s="100"/>
      <c r="HS149" s="100"/>
      <c r="HT149" s="100"/>
      <c r="HU149" s="100"/>
      <c r="HV149" s="100"/>
      <c r="HW149" s="100"/>
      <c r="HX149" s="100"/>
      <c r="HY149" s="100"/>
      <c r="HZ149" s="100"/>
      <c r="IA149" s="100"/>
      <c r="IB149" s="100"/>
      <c r="IC149" s="100"/>
      <c r="ID149" s="100"/>
      <c r="IE149" s="100"/>
      <c r="IF149" s="100"/>
      <c r="IG149" s="100"/>
      <c r="IH149" s="100"/>
      <c r="II149" s="100"/>
      <c r="IJ149" s="100"/>
      <c r="IK149" s="100"/>
      <c r="IL149" s="100"/>
      <c r="IM149" s="100"/>
      <c r="IN149" s="100"/>
      <c r="IO149" s="100"/>
      <c r="IP149" s="100"/>
      <c r="IQ149" s="100"/>
      <c r="IR149" s="100"/>
    </row>
    <row r="150" spans="1:252" ht="31.2" x14ac:dyDescent="0.3">
      <c r="A150" s="123" t="s">
        <v>213</v>
      </c>
      <c r="B150" s="124">
        <f t="shared" si="46"/>
        <v>2150</v>
      </c>
      <c r="C150" s="124">
        <f t="shared" si="46"/>
        <v>2150</v>
      </c>
      <c r="D150" s="124">
        <f t="shared" si="46"/>
        <v>0</v>
      </c>
      <c r="E150" s="124">
        <v>0</v>
      </c>
      <c r="F150" s="124">
        <v>0</v>
      </c>
      <c r="G150" s="124">
        <f t="shared" si="47"/>
        <v>0</v>
      </c>
      <c r="H150" s="124">
        <v>0</v>
      </c>
      <c r="I150" s="124">
        <v>0</v>
      </c>
      <c r="J150" s="124">
        <f t="shared" si="48"/>
        <v>0</v>
      </c>
      <c r="K150" s="124">
        <v>0</v>
      </c>
      <c r="L150" s="124">
        <v>0</v>
      </c>
      <c r="M150" s="124">
        <f t="shared" si="49"/>
        <v>0</v>
      </c>
      <c r="N150" s="124">
        <v>0</v>
      </c>
      <c r="O150" s="124">
        <v>0</v>
      </c>
      <c r="P150" s="124">
        <f t="shared" si="50"/>
        <v>0</v>
      </c>
      <c r="Q150" s="124">
        <v>2150</v>
      </c>
      <c r="R150" s="124">
        <v>2150</v>
      </c>
      <c r="S150" s="124">
        <f t="shared" si="51"/>
        <v>0</v>
      </c>
      <c r="T150" s="124">
        <v>0</v>
      </c>
      <c r="U150" s="124">
        <v>0</v>
      </c>
      <c r="V150" s="124">
        <f t="shared" si="52"/>
        <v>0</v>
      </c>
      <c r="W150" s="124">
        <v>0</v>
      </c>
      <c r="X150" s="124">
        <v>0</v>
      </c>
      <c r="Y150" s="124">
        <f t="shared" si="53"/>
        <v>0</v>
      </c>
      <c r="Z150" s="124">
        <v>0</v>
      </c>
      <c r="AA150" s="124">
        <v>0</v>
      </c>
      <c r="AB150" s="124">
        <f t="shared" si="54"/>
        <v>0</v>
      </c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00"/>
      <c r="CJ150" s="100"/>
      <c r="CK150" s="100"/>
      <c r="CL150" s="100"/>
      <c r="CM150" s="100"/>
      <c r="CN150" s="100"/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0"/>
      <c r="EE150" s="100"/>
      <c r="EF150" s="100"/>
      <c r="EG150" s="100"/>
      <c r="EH150" s="100"/>
      <c r="EI150" s="100"/>
      <c r="EJ150" s="100"/>
      <c r="EK150" s="100"/>
      <c r="EL150" s="100"/>
      <c r="EM150" s="100"/>
      <c r="EN150" s="100"/>
      <c r="EO150" s="100"/>
      <c r="EP150" s="100"/>
      <c r="EQ150" s="100"/>
      <c r="ER150" s="100"/>
      <c r="ES150" s="100"/>
      <c r="ET150" s="100"/>
      <c r="EU150" s="100"/>
      <c r="EV150" s="100"/>
      <c r="EW150" s="100"/>
      <c r="EX150" s="100"/>
      <c r="EY150" s="100"/>
      <c r="EZ150" s="100"/>
      <c r="FA150" s="100"/>
      <c r="FB150" s="100"/>
      <c r="FC150" s="100"/>
      <c r="FD150" s="100"/>
      <c r="FE150" s="100"/>
      <c r="FF150" s="100"/>
      <c r="FG150" s="100"/>
      <c r="FH150" s="100"/>
      <c r="FI150" s="100"/>
      <c r="FJ150" s="100"/>
      <c r="FK150" s="100"/>
      <c r="FL150" s="100"/>
      <c r="FM150" s="100"/>
      <c r="FN150" s="100"/>
      <c r="FO150" s="100"/>
      <c r="FP150" s="100"/>
      <c r="FQ150" s="100"/>
      <c r="FR150" s="100"/>
      <c r="FS150" s="100"/>
      <c r="FT150" s="100"/>
      <c r="FU150" s="100"/>
      <c r="FV150" s="100"/>
      <c r="FW150" s="100"/>
      <c r="FX150" s="100"/>
      <c r="FY150" s="100"/>
      <c r="FZ150" s="100"/>
      <c r="GA150" s="100"/>
      <c r="GB150" s="100"/>
      <c r="GC150" s="100"/>
      <c r="GD150" s="100"/>
      <c r="GE150" s="100"/>
      <c r="GF150" s="100"/>
      <c r="GG150" s="100"/>
      <c r="GH150" s="100"/>
      <c r="GI150" s="100"/>
      <c r="GJ150" s="100"/>
      <c r="GK150" s="100"/>
      <c r="GL150" s="100"/>
      <c r="GM150" s="100"/>
      <c r="GN150" s="100"/>
      <c r="GO150" s="100"/>
      <c r="GP150" s="100"/>
      <c r="GQ150" s="100"/>
      <c r="GR150" s="100"/>
      <c r="GS150" s="100"/>
      <c r="GT150" s="100"/>
      <c r="GU150" s="100"/>
      <c r="GV150" s="100"/>
      <c r="GW150" s="100"/>
      <c r="GX150" s="100"/>
      <c r="GY150" s="100"/>
      <c r="GZ150" s="100"/>
      <c r="HA150" s="100"/>
      <c r="HB150" s="100"/>
      <c r="HC150" s="100"/>
      <c r="HD150" s="100"/>
      <c r="HE150" s="100"/>
      <c r="HF150" s="100"/>
      <c r="HG150" s="100"/>
      <c r="HH150" s="100"/>
      <c r="HI150" s="100"/>
      <c r="HJ150" s="100"/>
      <c r="HK150" s="100"/>
      <c r="HL150" s="100"/>
      <c r="HM150" s="100"/>
      <c r="HN150" s="100"/>
      <c r="HO150" s="100"/>
      <c r="HP150" s="100"/>
      <c r="HQ150" s="100"/>
      <c r="HR150" s="100"/>
      <c r="HS150" s="100"/>
      <c r="HT150" s="100"/>
      <c r="HU150" s="100"/>
      <c r="HV150" s="100"/>
      <c r="HW150" s="100"/>
      <c r="HX150" s="100"/>
      <c r="HY150" s="100"/>
      <c r="HZ150" s="100"/>
      <c r="IA150" s="100"/>
      <c r="IB150" s="100"/>
      <c r="IC150" s="100"/>
      <c r="ID150" s="100"/>
      <c r="IE150" s="100"/>
      <c r="IF150" s="100"/>
      <c r="IG150" s="100"/>
      <c r="IH150" s="100"/>
      <c r="II150" s="100"/>
      <c r="IJ150" s="100"/>
      <c r="IK150" s="100"/>
      <c r="IL150" s="100"/>
      <c r="IM150" s="100"/>
      <c r="IN150" s="100"/>
      <c r="IO150" s="100"/>
      <c r="IP150" s="100"/>
      <c r="IQ150" s="100"/>
      <c r="IR150" s="100"/>
    </row>
    <row r="151" spans="1:252" ht="31.2" x14ac:dyDescent="0.3">
      <c r="A151" s="123" t="s">
        <v>214</v>
      </c>
      <c r="B151" s="124">
        <f t="shared" si="46"/>
        <v>1302</v>
      </c>
      <c r="C151" s="124">
        <f t="shared" si="46"/>
        <v>1302</v>
      </c>
      <c r="D151" s="124">
        <f t="shared" si="46"/>
        <v>0</v>
      </c>
      <c r="E151" s="124">
        <v>0</v>
      </c>
      <c r="F151" s="124">
        <v>0</v>
      </c>
      <c r="G151" s="124">
        <f t="shared" si="47"/>
        <v>0</v>
      </c>
      <c r="H151" s="124">
        <v>0</v>
      </c>
      <c r="I151" s="124">
        <v>0</v>
      </c>
      <c r="J151" s="124">
        <f t="shared" si="48"/>
        <v>0</v>
      </c>
      <c r="K151" s="124">
        <v>0</v>
      </c>
      <c r="L151" s="124">
        <v>0</v>
      </c>
      <c r="M151" s="124">
        <f t="shared" si="49"/>
        <v>0</v>
      </c>
      <c r="N151" s="124">
        <v>0</v>
      </c>
      <c r="O151" s="124">
        <v>0</v>
      </c>
      <c r="P151" s="124">
        <f t="shared" si="50"/>
        <v>0</v>
      </c>
      <c r="Q151" s="124">
        <v>1302</v>
      </c>
      <c r="R151" s="124">
        <v>1302</v>
      </c>
      <c r="S151" s="124">
        <f t="shared" si="51"/>
        <v>0</v>
      </c>
      <c r="T151" s="124">
        <v>0</v>
      </c>
      <c r="U151" s="124">
        <v>0</v>
      </c>
      <c r="V151" s="124">
        <f t="shared" si="52"/>
        <v>0</v>
      </c>
      <c r="W151" s="124">
        <v>0</v>
      </c>
      <c r="X151" s="124">
        <v>0</v>
      </c>
      <c r="Y151" s="124">
        <f t="shared" si="53"/>
        <v>0</v>
      </c>
      <c r="Z151" s="124">
        <v>0</v>
      </c>
      <c r="AA151" s="124">
        <v>0</v>
      </c>
      <c r="AB151" s="124">
        <f t="shared" si="54"/>
        <v>0</v>
      </c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00"/>
      <c r="CF151" s="100"/>
      <c r="CG151" s="100"/>
      <c r="CH151" s="100"/>
      <c r="CI151" s="100"/>
      <c r="CJ151" s="100"/>
      <c r="CK151" s="100"/>
      <c r="CL151" s="100"/>
      <c r="CM151" s="100"/>
      <c r="CN151" s="100"/>
      <c r="CO151" s="100"/>
      <c r="CP151" s="100"/>
      <c r="CQ151" s="100"/>
      <c r="CR151" s="100"/>
      <c r="CS151" s="100"/>
      <c r="CT151" s="100"/>
      <c r="CU151" s="100"/>
      <c r="CV151" s="100"/>
      <c r="CW151" s="100"/>
      <c r="CX151" s="100"/>
      <c r="CY151" s="100"/>
      <c r="CZ151" s="100"/>
      <c r="DA151" s="100"/>
      <c r="DB151" s="100"/>
      <c r="DC151" s="100"/>
      <c r="DD151" s="100"/>
      <c r="DE151" s="100"/>
      <c r="DF151" s="100"/>
      <c r="DG151" s="100"/>
      <c r="DH151" s="100"/>
      <c r="DI151" s="100"/>
      <c r="DJ151" s="100"/>
      <c r="DK151" s="100"/>
      <c r="DL151" s="100"/>
      <c r="DM151" s="100"/>
      <c r="DN151" s="100"/>
      <c r="DO151" s="100"/>
      <c r="DP151" s="100"/>
      <c r="DQ151" s="100"/>
      <c r="DR151" s="100"/>
      <c r="DS151" s="100"/>
      <c r="DT151" s="100"/>
      <c r="DU151" s="100"/>
      <c r="DV151" s="100"/>
      <c r="DW151" s="100"/>
      <c r="DX151" s="100"/>
      <c r="DY151" s="100"/>
      <c r="DZ151" s="100"/>
      <c r="EA151" s="100"/>
      <c r="EB151" s="100"/>
      <c r="EC151" s="100"/>
      <c r="ED151" s="100"/>
      <c r="EE151" s="100"/>
      <c r="EF151" s="100"/>
      <c r="EG151" s="100"/>
      <c r="EH151" s="100"/>
      <c r="EI151" s="100"/>
      <c r="EJ151" s="100"/>
      <c r="EK151" s="100"/>
      <c r="EL151" s="100"/>
      <c r="EM151" s="100"/>
      <c r="EN151" s="100"/>
      <c r="EO151" s="100"/>
      <c r="EP151" s="100"/>
      <c r="EQ151" s="100"/>
      <c r="ER151" s="100"/>
      <c r="ES151" s="100"/>
      <c r="ET151" s="100"/>
      <c r="EU151" s="100"/>
      <c r="EV151" s="100"/>
      <c r="EW151" s="100"/>
      <c r="EX151" s="100"/>
      <c r="EY151" s="100"/>
      <c r="EZ151" s="100"/>
      <c r="FA151" s="100"/>
      <c r="FB151" s="100"/>
      <c r="FC151" s="100"/>
      <c r="FD151" s="100"/>
      <c r="FE151" s="100"/>
      <c r="FF151" s="100"/>
      <c r="FG151" s="100"/>
      <c r="FH151" s="100"/>
      <c r="FI151" s="100"/>
      <c r="FJ151" s="100"/>
      <c r="FK151" s="100"/>
      <c r="FL151" s="100"/>
      <c r="FM151" s="100"/>
      <c r="FN151" s="100"/>
      <c r="FO151" s="100"/>
      <c r="FP151" s="100"/>
      <c r="FQ151" s="100"/>
      <c r="FR151" s="100"/>
      <c r="FS151" s="100"/>
      <c r="FT151" s="100"/>
      <c r="FU151" s="100"/>
      <c r="FV151" s="100"/>
      <c r="FW151" s="100"/>
      <c r="FX151" s="100"/>
      <c r="FY151" s="100"/>
      <c r="FZ151" s="100"/>
      <c r="GA151" s="100"/>
      <c r="GB151" s="100"/>
      <c r="GC151" s="100"/>
      <c r="GD151" s="100"/>
      <c r="GE151" s="100"/>
      <c r="GF151" s="100"/>
      <c r="GG151" s="100"/>
      <c r="GH151" s="100"/>
      <c r="GI151" s="100"/>
      <c r="GJ151" s="100"/>
      <c r="GK151" s="100"/>
      <c r="GL151" s="100"/>
      <c r="GM151" s="100"/>
      <c r="GN151" s="100"/>
      <c r="GO151" s="100"/>
      <c r="GP151" s="100"/>
      <c r="GQ151" s="100"/>
      <c r="GR151" s="100"/>
      <c r="GS151" s="100"/>
      <c r="GT151" s="100"/>
      <c r="GU151" s="100"/>
      <c r="GV151" s="100"/>
      <c r="GW151" s="100"/>
      <c r="GX151" s="100"/>
      <c r="GY151" s="100"/>
      <c r="GZ151" s="100"/>
      <c r="HA151" s="100"/>
      <c r="HB151" s="100"/>
      <c r="HC151" s="100"/>
      <c r="HD151" s="100"/>
      <c r="HE151" s="100"/>
      <c r="HF151" s="100"/>
      <c r="HG151" s="100"/>
      <c r="HH151" s="100"/>
      <c r="HI151" s="100"/>
      <c r="HJ151" s="100"/>
      <c r="HK151" s="100"/>
      <c r="HL151" s="100"/>
      <c r="HM151" s="100"/>
      <c r="HN151" s="100"/>
      <c r="HO151" s="100"/>
      <c r="HP151" s="100"/>
      <c r="HQ151" s="100"/>
      <c r="HR151" s="100"/>
      <c r="HS151" s="100"/>
      <c r="HT151" s="100"/>
      <c r="HU151" s="100"/>
      <c r="HV151" s="100"/>
      <c r="HW151" s="100"/>
      <c r="HX151" s="100"/>
      <c r="HY151" s="100"/>
      <c r="HZ151" s="100"/>
      <c r="IA151" s="100"/>
      <c r="IB151" s="100"/>
      <c r="IC151" s="100"/>
      <c r="ID151" s="100"/>
      <c r="IE151" s="100"/>
      <c r="IF151" s="100"/>
      <c r="IG151" s="100"/>
      <c r="IH151" s="100"/>
      <c r="II151" s="100"/>
      <c r="IJ151" s="100"/>
      <c r="IK151" s="100"/>
      <c r="IL151" s="100"/>
      <c r="IM151" s="100"/>
      <c r="IN151" s="100"/>
      <c r="IO151" s="100"/>
      <c r="IP151" s="100"/>
      <c r="IQ151" s="100"/>
      <c r="IR151" s="100"/>
    </row>
    <row r="152" spans="1:252" ht="31.2" x14ac:dyDescent="0.3">
      <c r="A152" s="123" t="s">
        <v>215</v>
      </c>
      <c r="B152" s="124">
        <f t="shared" si="46"/>
        <v>7488</v>
      </c>
      <c r="C152" s="124">
        <f t="shared" si="46"/>
        <v>7488</v>
      </c>
      <c r="D152" s="124">
        <f t="shared" si="46"/>
        <v>0</v>
      </c>
      <c r="E152" s="124">
        <v>0</v>
      </c>
      <c r="F152" s="124">
        <v>0</v>
      </c>
      <c r="G152" s="124">
        <f t="shared" si="47"/>
        <v>0</v>
      </c>
      <c r="H152" s="124">
        <v>0</v>
      </c>
      <c r="I152" s="124">
        <v>0</v>
      </c>
      <c r="J152" s="124">
        <f t="shared" si="48"/>
        <v>0</v>
      </c>
      <c r="K152" s="124">
        <v>0</v>
      </c>
      <c r="L152" s="124">
        <v>0</v>
      </c>
      <c r="M152" s="124">
        <f t="shared" si="49"/>
        <v>0</v>
      </c>
      <c r="N152" s="124">
        <v>0</v>
      </c>
      <c r="O152" s="124">
        <v>0</v>
      </c>
      <c r="P152" s="124">
        <f t="shared" si="50"/>
        <v>0</v>
      </c>
      <c r="Q152" s="124">
        <v>7488</v>
      </c>
      <c r="R152" s="124">
        <v>7488</v>
      </c>
      <c r="S152" s="124">
        <f t="shared" si="51"/>
        <v>0</v>
      </c>
      <c r="T152" s="124">
        <v>0</v>
      </c>
      <c r="U152" s="124">
        <v>0</v>
      </c>
      <c r="V152" s="124">
        <f t="shared" si="52"/>
        <v>0</v>
      </c>
      <c r="W152" s="124">
        <v>0</v>
      </c>
      <c r="X152" s="124">
        <v>0</v>
      </c>
      <c r="Y152" s="124">
        <f t="shared" si="53"/>
        <v>0</v>
      </c>
      <c r="Z152" s="124">
        <v>0</v>
      </c>
      <c r="AA152" s="124">
        <v>0</v>
      </c>
      <c r="AB152" s="124">
        <f t="shared" si="54"/>
        <v>0</v>
      </c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0"/>
      <c r="BV152" s="100"/>
      <c r="BW152" s="100"/>
      <c r="BX152" s="100"/>
      <c r="BY152" s="100"/>
      <c r="BZ152" s="100"/>
      <c r="CA152" s="100"/>
      <c r="CB152" s="100"/>
      <c r="CC152" s="100"/>
      <c r="CD152" s="100"/>
      <c r="CE152" s="100"/>
      <c r="CF152" s="100"/>
      <c r="CG152" s="100"/>
      <c r="CH152" s="100"/>
      <c r="CI152" s="100"/>
      <c r="CJ152" s="100"/>
      <c r="CK152" s="100"/>
      <c r="CL152" s="100"/>
      <c r="CM152" s="100"/>
      <c r="CN152" s="100"/>
      <c r="CO152" s="100"/>
      <c r="CP152" s="100"/>
      <c r="CQ152" s="100"/>
      <c r="CR152" s="100"/>
      <c r="CS152" s="100"/>
      <c r="CT152" s="100"/>
      <c r="CU152" s="100"/>
      <c r="CV152" s="100"/>
      <c r="CW152" s="100"/>
      <c r="CX152" s="100"/>
      <c r="CY152" s="100"/>
      <c r="CZ152" s="100"/>
      <c r="DA152" s="100"/>
      <c r="DB152" s="100"/>
      <c r="DC152" s="100"/>
      <c r="DD152" s="100"/>
      <c r="DE152" s="100"/>
      <c r="DF152" s="100"/>
      <c r="DG152" s="100"/>
      <c r="DH152" s="100"/>
      <c r="DI152" s="100"/>
      <c r="DJ152" s="100"/>
      <c r="DK152" s="100"/>
      <c r="DL152" s="100"/>
      <c r="DM152" s="100"/>
      <c r="DN152" s="100"/>
      <c r="DO152" s="100"/>
      <c r="DP152" s="100"/>
      <c r="DQ152" s="100"/>
      <c r="DR152" s="100"/>
      <c r="DS152" s="100"/>
      <c r="DT152" s="100"/>
      <c r="DU152" s="100"/>
      <c r="DV152" s="100"/>
      <c r="DW152" s="100"/>
      <c r="DX152" s="100"/>
      <c r="DY152" s="100"/>
      <c r="DZ152" s="100"/>
      <c r="EA152" s="100"/>
      <c r="EB152" s="100"/>
      <c r="EC152" s="100"/>
      <c r="ED152" s="100"/>
      <c r="EE152" s="100"/>
      <c r="EF152" s="100"/>
      <c r="EG152" s="100"/>
      <c r="EH152" s="100"/>
      <c r="EI152" s="100"/>
      <c r="EJ152" s="100"/>
      <c r="EK152" s="100"/>
      <c r="EL152" s="100"/>
      <c r="EM152" s="100"/>
      <c r="EN152" s="100"/>
      <c r="EO152" s="100"/>
      <c r="EP152" s="100"/>
      <c r="EQ152" s="100"/>
      <c r="ER152" s="100"/>
      <c r="ES152" s="100"/>
      <c r="ET152" s="100"/>
      <c r="EU152" s="100"/>
      <c r="EV152" s="100"/>
      <c r="EW152" s="100"/>
      <c r="EX152" s="100"/>
      <c r="EY152" s="100"/>
      <c r="EZ152" s="100"/>
      <c r="FA152" s="100"/>
      <c r="FB152" s="100"/>
      <c r="FC152" s="100"/>
      <c r="FD152" s="100"/>
      <c r="FE152" s="100"/>
      <c r="FF152" s="100"/>
      <c r="FG152" s="100"/>
      <c r="FH152" s="100"/>
      <c r="FI152" s="100"/>
      <c r="FJ152" s="100"/>
      <c r="FK152" s="100"/>
      <c r="FL152" s="100"/>
      <c r="FM152" s="100"/>
      <c r="FN152" s="100"/>
      <c r="FO152" s="100"/>
      <c r="FP152" s="100"/>
      <c r="FQ152" s="100"/>
      <c r="FR152" s="100"/>
      <c r="FS152" s="100"/>
      <c r="FT152" s="100"/>
      <c r="FU152" s="100"/>
      <c r="FV152" s="100"/>
      <c r="FW152" s="100"/>
      <c r="FX152" s="100"/>
      <c r="FY152" s="100"/>
      <c r="FZ152" s="100"/>
      <c r="GA152" s="100"/>
      <c r="GB152" s="100"/>
      <c r="GC152" s="100"/>
      <c r="GD152" s="100"/>
      <c r="GE152" s="100"/>
      <c r="GF152" s="100"/>
      <c r="GG152" s="100"/>
      <c r="GH152" s="100"/>
      <c r="GI152" s="100"/>
      <c r="GJ152" s="100"/>
      <c r="GK152" s="100"/>
      <c r="GL152" s="100"/>
      <c r="GM152" s="100"/>
      <c r="GN152" s="100"/>
      <c r="GO152" s="100"/>
      <c r="GP152" s="100"/>
      <c r="GQ152" s="100"/>
      <c r="GR152" s="100"/>
      <c r="GS152" s="100"/>
      <c r="GT152" s="100"/>
      <c r="GU152" s="100"/>
      <c r="GV152" s="100"/>
      <c r="GW152" s="100"/>
      <c r="GX152" s="100"/>
      <c r="GY152" s="100"/>
      <c r="GZ152" s="100"/>
      <c r="HA152" s="100"/>
      <c r="HB152" s="100"/>
      <c r="HC152" s="100"/>
      <c r="HD152" s="100"/>
      <c r="HE152" s="100"/>
      <c r="HF152" s="100"/>
      <c r="HG152" s="100"/>
      <c r="HH152" s="100"/>
      <c r="HI152" s="100"/>
      <c r="HJ152" s="100"/>
      <c r="HK152" s="100"/>
      <c r="HL152" s="100"/>
      <c r="HM152" s="100"/>
      <c r="HN152" s="100"/>
      <c r="HO152" s="100"/>
      <c r="HP152" s="100"/>
      <c r="HQ152" s="100"/>
      <c r="HR152" s="100"/>
      <c r="HS152" s="100"/>
      <c r="HT152" s="100"/>
      <c r="HU152" s="100"/>
      <c r="HV152" s="100"/>
      <c r="HW152" s="100"/>
      <c r="HX152" s="100"/>
      <c r="HY152" s="100"/>
      <c r="HZ152" s="100"/>
      <c r="IA152" s="100"/>
      <c r="IB152" s="100"/>
      <c r="IC152" s="100"/>
      <c r="ID152" s="100"/>
      <c r="IE152" s="100"/>
      <c r="IF152" s="100"/>
      <c r="IG152" s="100"/>
      <c r="IH152" s="100"/>
      <c r="II152" s="100"/>
      <c r="IJ152" s="100"/>
      <c r="IK152" s="100"/>
      <c r="IL152" s="100"/>
      <c r="IM152" s="100"/>
      <c r="IN152" s="100"/>
      <c r="IO152" s="100"/>
      <c r="IP152" s="100"/>
      <c r="IQ152" s="100"/>
      <c r="IR152" s="100"/>
    </row>
    <row r="153" spans="1:252" ht="31.2" x14ac:dyDescent="0.3">
      <c r="A153" s="123" t="s">
        <v>216</v>
      </c>
      <c r="B153" s="124">
        <f t="shared" si="46"/>
        <v>18896</v>
      </c>
      <c r="C153" s="124">
        <f t="shared" si="46"/>
        <v>18896</v>
      </c>
      <c r="D153" s="124">
        <f t="shared" si="46"/>
        <v>0</v>
      </c>
      <c r="E153" s="124">
        <v>0</v>
      </c>
      <c r="F153" s="124">
        <v>0</v>
      </c>
      <c r="G153" s="124">
        <f t="shared" si="47"/>
        <v>0</v>
      </c>
      <c r="H153" s="124">
        <v>0</v>
      </c>
      <c r="I153" s="124">
        <v>0</v>
      </c>
      <c r="J153" s="124">
        <f t="shared" si="48"/>
        <v>0</v>
      </c>
      <c r="K153" s="124">
        <v>18896</v>
      </c>
      <c r="L153" s="124">
        <v>18896</v>
      </c>
      <c r="M153" s="124">
        <f t="shared" si="49"/>
        <v>0</v>
      </c>
      <c r="N153" s="124"/>
      <c r="O153" s="124"/>
      <c r="P153" s="124">
        <f t="shared" si="50"/>
        <v>0</v>
      </c>
      <c r="Q153" s="124">
        <v>0</v>
      </c>
      <c r="R153" s="124">
        <v>0</v>
      </c>
      <c r="S153" s="124">
        <f t="shared" si="51"/>
        <v>0</v>
      </c>
      <c r="T153" s="124">
        <v>0</v>
      </c>
      <c r="U153" s="124">
        <v>0</v>
      </c>
      <c r="V153" s="124">
        <f t="shared" si="52"/>
        <v>0</v>
      </c>
      <c r="W153" s="124">
        <v>0</v>
      </c>
      <c r="X153" s="124">
        <v>0</v>
      </c>
      <c r="Y153" s="124">
        <f t="shared" si="53"/>
        <v>0</v>
      </c>
      <c r="Z153" s="124">
        <v>0</v>
      </c>
      <c r="AA153" s="124">
        <v>0</v>
      </c>
      <c r="AB153" s="124">
        <f t="shared" si="54"/>
        <v>0</v>
      </c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00"/>
      <c r="EZ153" s="100"/>
      <c r="FA153" s="100"/>
      <c r="FB153" s="100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00"/>
      <c r="FN153" s="100"/>
      <c r="FO153" s="100"/>
      <c r="FP153" s="100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  <c r="GD153" s="100"/>
      <c r="GE153" s="100"/>
      <c r="GF153" s="100"/>
      <c r="GG153" s="100"/>
      <c r="GH153" s="100"/>
      <c r="GI153" s="100"/>
      <c r="GJ153" s="100"/>
      <c r="GK153" s="100"/>
      <c r="GL153" s="100"/>
      <c r="GM153" s="100"/>
      <c r="GN153" s="100"/>
      <c r="GO153" s="100"/>
      <c r="GP153" s="100"/>
      <c r="GQ153" s="100"/>
      <c r="GR153" s="100"/>
      <c r="GS153" s="100"/>
      <c r="GT153" s="100"/>
      <c r="GU153" s="100"/>
      <c r="GV153" s="100"/>
      <c r="GW153" s="100"/>
      <c r="GX153" s="100"/>
      <c r="GY153" s="100"/>
      <c r="GZ153" s="100"/>
      <c r="HA153" s="100"/>
      <c r="HB153" s="100"/>
      <c r="HC153" s="100"/>
      <c r="HD153" s="100"/>
      <c r="HE153" s="100"/>
      <c r="HF153" s="100"/>
      <c r="HG153" s="100"/>
      <c r="HH153" s="100"/>
      <c r="HI153" s="100"/>
      <c r="HJ153" s="100"/>
      <c r="HK153" s="100"/>
      <c r="HL153" s="100"/>
      <c r="HM153" s="100"/>
      <c r="HN153" s="100"/>
      <c r="HO153" s="100"/>
      <c r="HP153" s="100"/>
      <c r="HQ153" s="100"/>
      <c r="HR153" s="100"/>
      <c r="HS153" s="100"/>
      <c r="HT153" s="100"/>
      <c r="HU153" s="100"/>
      <c r="HV153" s="100"/>
      <c r="HW153" s="100"/>
      <c r="HX153" s="100"/>
      <c r="HY153" s="100"/>
      <c r="HZ153" s="100"/>
      <c r="IA153" s="100"/>
      <c r="IB153" s="100"/>
      <c r="IC153" s="100"/>
      <c r="ID153" s="100"/>
      <c r="IE153" s="100"/>
      <c r="IF153" s="100"/>
      <c r="IG153" s="100"/>
      <c r="IH153" s="100"/>
      <c r="II153" s="100"/>
      <c r="IJ153" s="100"/>
      <c r="IK153" s="100"/>
      <c r="IL153" s="100"/>
      <c r="IM153" s="100"/>
      <c r="IN153" s="100"/>
      <c r="IO153" s="100"/>
      <c r="IP153" s="100"/>
      <c r="IQ153" s="100"/>
      <c r="IR153" s="100"/>
    </row>
    <row r="154" spans="1:252" ht="31.2" x14ac:dyDescent="0.3">
      <c r="A154" s="123" t="s">
        <v>217</v>
      </c>
      <c r="B154" s="124">
        <f t="shared" si="46"/>
        <v>14400</v>
      </c>
      <c r="C154" s="124">
        <f t="shared" si="46"/>
        <v>14400</v>
      </c>
      <c r="D154" s="124">
        <f t="shared" si="46"/>
        <v>0</v>
      </c>
      <c r="E154" s="124">
        <v>0</v>
      </c>
      <c r="F154" s="124">
        <v>0</v>
      </c>
      <c r="G154" s="124">
        <f t="shared" si="47"/>
        <v>0</v>
      </c>
      <c r="H154" s="124">
        <v>0</v>
      </c>
      <c r="I154" s="124">
        <v>0</v>
      </c>
      <c r="J154" s="124">
        <f t="shared" si="48"/>
        <v>0</v>
      </c>
      <c r="K154" s="124">
        <v>0</v>
      </c>
      <c r="L154" s="124">
        <v>0</v>
      </c>
      <c r="M154" s="124">
        <f t="shared" si="49"/>
        <v>0</v>
      </c>
      <c r="N154" s="124">
        <v>0</v>
      </c>
      <c r="O154" s="124">
        <v>0</v>
      </c>
      <c r="P154" s="124">
        <f t="shared" si="50"/>
        <v>0</v>
      </c>
      <c r="Q154" s="124">
        <v>14400</v>
      </c>
      <c r="R154" s="124">
        <v>14400</v>
      </c>
      <c r="S154" s="124">
        <f t="shared" si="51"/>
        <v>0</v>
      </c>
      <c r="T154" s="124">
        <v>0</v>
      </c>
      <c r="U154" s="124">
        <v>0</v>
      </c>
      <c r="V154" s="124">
        <f t="shared" si="52"/>
        <v>0</v>
      </c>
      <c r="W154" s="124">
        <v>0</v>
      </c>
      <c r="X154" s="124">
        <v>0</v>
      </c>
      <c r="Y154" s="124">
        <f t="shared" si="53"/>
        <v>0</v>
      </c>
      <c r="Z154" s="124">
        <v>0</v>
      </c>
      <c r="AA154" s="124">
        <v>0</v>
      </c>
      <c r="AB154" s="124">
        <f t="shared" si="54"/>
        <v>0</v>
      </c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00"/>
      <c r="CF154" s="100"/>
      <c r="CG154" s="100"/>
      <c r="CH154" s="100"/>
      <c r="CI154" s="100"/>
      <c r="CJ154" s="100"/>
      <c r="CK154" s="100"/>
      <c r="CL154" s="100"/>
      <c r="CM154" s="100"/>
      <c r="CN154" s="100"/>
      <c r="CO154" s="100"/>
      <c r="CP154" s="100"/>
      <c r="CQ154" s="100"/>
      <c r="CR154" s="100"/>
      <c r="CS154" s="100"/>
      <c r="CT154" s="100"/>
      <c r="CU154" s="100"/>
      <c r="CV154" s="100"/>
      <c r="CW154" s="100"/>
      <c r="CX154" s="100"/>
      <c r="CY154" s="100"/>
      <c r="CZ154" s="100"/>
      <c r="DA154" s="100"/>
      <c r="DB154" s="100"/>
      <c r="DC154" s="100"/>
      <c r="DD154" s="100"/>
      <c r="DE154" s="100"/>
      <c r="DF154" s="100"/>
      <c r="DG154" s="100"/>
      <c r="DH154" s="100"/>
      <c r="DI154" s="100"/>
      <c r="DJ154" s="100"/>
      <c r="DK154" s="100"/>
      <c r="DL154" s="100"/>
      <c r="DM154" s="100"/>
      <c r="DN154" s="100"/>
      <c r="DO154" s="100"/>
      <c r="DP154" s="100"/>
      <c r="DQ154" s="100"/>
      <c r="DR154" s="100"/>
      <c r="DS154" s="100"/>
      <c r="DT154" s="100"/>
      <c r="DU154" s="100"/>
      <c r="DV154" s="100"/>
      <c r="DW154" s="100"/>
      <c r="DX154" s="100"/>
      <c r="DY154" s="100"/>
      <c r="DZ154" s="100"/>
      <c r="EA154" s="100"/>
      <c r="EB154" s="100"/>
      <c r="EC154" s="100"/>
      <c r="ED154" s="100"/>
      <c r="EE154" s="100"/>
      <c r="EF154" s="100"/>
      <c r="EG154" s="100"/>
      <c r="EH154" s="100"/>
      <c r="EI154" s="100"/>
      <c r="EJ154" s="100"/>
      <c r="EK154" s="100"/>
      <c r="EL154" s="100"/>
      <c r="EM154" s="100"/>
      <c r="EN154" s="100"/>
      <c r="EO154" s="100"/>
      <c r="EP154" s="100"/>
      <c r="EQ154" s="100"/>
      <c r="ER154" s="100"/>
      <c r="ES154" s="100"/>
      <c r="ET154" s="100"/>
      <c r="EU154" s="100"/>
      <c r="EV154" s="100"/>
      <c r="EW154" s="100"/>
      <c r="EX154" s="100"/>
      <c r="EY154" s="100"/>
      <c r="EZ154" s="100"/>
      <c r="FA154" s="100"/>
      <c r="FB154" s="100"/>
      <c r="FC154" s="100"/>
      <c r="FD154" s="100"/>
      <c r="FE154" s="100"/>
      <c r="FF154" s="100"/>
      <c r="FG154" s="100"/>
      <c r="FH154" s="100"/>
      <c r="FI154" s="100"/>
      <c r="FJ154" s="100"/>
      <c r="FK154" s="100"/>
      <c r="FL154" s="100"/>
      <c r="FM154" s="100"/>
      <c r="FN154" s="100"/>
      <c r="FO154" s="100"/>
      <c r="FP154" s="100"/>
      <c r="FQ154" s="100"/>
      <c r="FR154" s="100"/>
      <c r="FS154" s="100"/>
      <c r="FT154" s="100"/>
      <c r="FU154" s="100"/>
      <c r="FV154" s="100"/>
      <c r="FW154" s="100"/>
      <c r="FX154" s="100"/>
      <c r="FY154" s="100"/>
      <c r="FZ154" s="100"/>
      <c r="GA154" s="100"/>
      <c r="GB154" s="100"/>
      <c r="GC154" s="100"/>
      <c r="GD154" s="100"/>
      <c r="GE154" s="100"/>
      <c r="GF154" s="100"/>
      <c r="GG154" s="100"/>
      <c r="GH154" s="100"/>
      <c r="GI154" s="100"/>
      <c r="GJ154" s="100"/>
      <c r="GK154" s="100"/>
      <c r="GL154" s="100"/>
      <c r="GM154" s="100"/>
      <c r="GN154" s="100"/>
      <c r="GO154" s="100"/>
      <c r="GP154" s="100"/>
      <c r="GQ154" s="100"/>
      <c r="GR154" s="100"/>
      <c r="GS154" s="100"/>
      <c r="GT154" s="100"/>
      <c r="GU154" s="100"/>
      <c r="GV154" s="100"/>
      <c r="GW154" s="100"/>
      <c r="GX154" s="100"/>
      <c r="GY154" s="100"/>
      <c r="GZ154" s="100"/>
      <c r="HA154" s="100"/>
      <c r="HB154" s="100"/>
      <c r="HC154" s="100"/>
      <c r="HD154" s="100"/>
      <c r="HE154" s="100"/>
      <c r="HF154" s="100"/>
      <c r="HG154" s="100"/>
      <c r="HH154" s="100"/>
      <c r="HI154" s="100"/>
      <c r="HJ154" s="100"/>
      <c r="HK154" s="100"/>
      <c r="HL154" s="100"/>
      <c r="HM154" s="100"/>
      <c r="HN154" s="100"/>
      <c r="HO154" s="100"/>
      <c r="HP154" s="100"/>
      <c r="HQ154" s="100"/>
      <c r="HR154" s="100"/>
      <c r="HS154" s="100"/>
      <c r="HT154" s="100"/>
      <c r="HU154" s="100"/>
      <c r="HV154" s="100"/>
      <c r="HW154" s="100"/>
      <c r="HX154" s="100"/>
      <c r="HY154" s="100"/>
      <c r="HZ154" s="100"/>
      <c r="IA154" s="100"/>
      <c r="IB154" s="100"/>
      <c r="IC154" s="100"/>
      <c r="ID154" s="100"/>
      <c r="IE154" s="100"/>
      <c r="IF154" s="100"/>
      <c r="IG154" s="100"/>
      <c r="IH154" s="100"/>
      <c r="II154" s="100"/>
      <c r="IJ154" s="100"/>
      <c r="IK154" s="100"/>
      <c r="IL154" s="100"/>
      <c r="IM154" s="100"/>
      <c r="IN154" s="100"/>
      <c r="IO154" s="100"/>
      <c r="IP154" s="100"/>
      <c r="IQ154" s="100"/>
      <c r="IR154" s="100"/>
    </row>
    <row r="155" spans="1:252" ht="19.5" customHeight="1" x14ac:dyDescent="0.3">
      <c r="A155" s="117" t="s">
        <v>190</v>
      </c>
      <c r="B155" s="118">
        <f t="shared" si="46"/>
        <v>82155</v>
      </c>
      <c r="C155" s="118">
        <f t="shared" si="46"/>
        <v>96555</v>
      </c>
      <c r="D155" s="118">
        <f t="shared" si="46"/>
        <v>14400</v>
      </c>
      <c r="E155" s="118">
        <f>SUM(E156:E162)</f>
        <v>0</v>
      </c>
      <c r="F155" s="118">
        <f>SUM(F156:F162)</f>
        <v>0</v>
      </c>
      <c r="G155" s="118">
        <f t="shared" si="47"/>
        <v>0</v>
      </c>
      <c r="H155" s="118">
        <f>SUM(H156:H162)</f>
        <v>0</v>
      </c>
      <c r="I155" s="118">
        <f>SUM(I156:I162)</f>
        <v>0</v>
      </c>
      <c r="J155" s="118">
        <f t="shared" si="48"/>
        <v>0</v>
      </c>
      <c r="K155" s="118">
        <f>SUM(K156:K162)</f>
        <v>0</v>
      </c>
      <c r="L155" s="118">
        <f>SUM(L156:L162)</f>
        <v>0</v>
      </c>
      <c r="M155" s="118">
        <f t="shared" si="49"/>
        <v>0</v>
      </c>
      <c r="N155" s="118">
        <f>SUM(N156:N162)</f>
        <v>0</v>
      </c>
      <c r="O155" s="118">
        <f>SUM(O156:O162)</f>
        <v>0</v>
      </c>
      <c r="P155" s="118">
        <f t="shared" si="50"/>
        <v>0</v>
      </c>
      <c r="Q155" s="118">
        <f>SUM(Q156:Q162)</f>
        <v>82155</v>
      </c>
      <c r="R155" s="118">
        <f>SUM(R156:R162)</f>
        <v>96555</v>
      </c>
      <c r="S155" s="118">
        <f t="shared" si="51"/>
        <v>14400</v>
      </c>
      <c r="T155" s="118">
        <f>SUM(T156:T162)</f>
        <v>0</v>
      </c>
      <c r="U155" s="118">
        <f>SUM(U156:U162)</f>
        <v>0</v>
      </c>
      <c r="V155" s="118">
        <f t="shared" si="52"/>
        <v>0</v>
      </c>
      <c r="W155" s="118">
        <f>SUM(W156:W162)</f>
        <v>0</v>
      </c>
      <c r="X155" s="118">
        <f>SUM(X156:X162)</f>
        <v>0</v>
      </c>
      <c r="Y155" s="118">
        <f t="shared" si="53"/>
        <v>0</v>
      </c>
      <c r="Z155" s="118">
        <f>SUM(Z156:Z162)</f>
        <v>0</v>
      </c>
      <c r="AA155" s="118">
        <f>SUM(AA156:AA162)</f>
        <v>0</v>
      </c>
      <c r="AB155" s="118">
        <f t="shared" si="54"/>
        <v>0</v>
      </c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  <c r="DK155" s="116"/>
      <c r="DL155" s="116"/>
      <c r="DM155" s="116"/>
      <c r="DN155" s="116"/>
      <c r="DO155" s="116"/>
      <c r="DP155" s="116"/>
      <c r="DQ155" s="116"/>
      <c r="DR155" s="116"/>
      <c r="DS155" s="116"/>
      <c r="DT155" s="116"/>
      <c r="DU155" s="116"/>
      <c r="DV155" s="116"/>
      <c r="DW155" s="116"/>
      <c r="DX155" s="116"/>
      <c r="DY155" s="116"/>
      <c r="DZ155" s="116"/>
      <c r="EA155" s="116"/>
      <c r="EB155" s="116"/>
      <c r="EC155" s="116"/>
      <c r="ED155" s="116"/>
      <c r="EE155" s="116"/>
      <c r="EF155" s="116"/>
      <c r="EG155" s="116"/>
      <c r="EH155" s="116"/>
      <c r="EI155" s="116"/>
      <c r="EJ155" s="116"/>
      <c r="EK155" s="116"/>
      <c r="EL155" s="116"/>
      <c r="EM155" s="116"/>
      <c r="EN155" s="116"/>
      <c r="EO155" s="116"/>
      <c r="EP155" s="116"/>
      <c r="EQ155" s="116"/>
      <c r="ER155" s="116"/>
      <c r="ES155" s="116"/>
      <c r="ET155" s="116"/>
      <c r="EU155" s="116"/>
      <c r="EV155" s="116"/>
      <c r="EW155" s="116"/>
      <c r="EX155" s="116"/>
      <c r="EY155" s="116"/>
      <c r="EZ155" s="116"/>
      <c r="FA155" s="116"/>
      <c r="FB155" s="116"/>
      <c r="FC155" s="116"/>
      <c r="FD155" s="116"/>
      <c r="FE155" s="116"/>
      <c r="FF155" s="116"/>
      <c r="FG155" s="116"/>
      <c r="FH155" s="116"/>
      <c r="FI155" s="116"/>
      <c r="FJ155" s="116"/>
      <c r="FK155" s="116"/>
      <c r="FL155" s="116"/>
      <c r="FM155" s="116"/>
      <c r="FN155" s="116"/>
      <c r="FO155" s="116"/>
      <c r="FP155" s="116"/>
      <c r="FQ155" s="116"/>
      <c r="FR155" s="116"/>
      <c r="FS155" s="116"/>
      <c r="FT155" s="116"/>
      <c r="FU155" s="116"/>
      <c r="FV155" s="116"/>
      <c r="FW155" s="116"/>
      <c r="FX155" s="116"/>
      <c r="FY155" s="116"/>
      <c r="FZ155" s="116"/>
      <c r="GA155" s="116"/>
      <c r="GB155" s="116"/>
      <c r="GC155" s="116"/>
      <c r="GD155" s="100"/>
      <c r="GE155" s="100"/>
      <c r="GF155" s="100"/>
      <c r="GG155" s="100"/>
      <c r="GH155" s="100"/>
      <c r="GI155" s="100"/>
      <c r="GJ155" s="100"/>
      <c r="GK155" s="100"/>
      <c r="GL155" s="100"/>
      <c r="GM155" s="100"/>
      <c r="GN155" s="100"/>
      <c r="GO155" s="100"/>
      <c r="GP155" s="100"/>
      <c r="GQ155" s="100"/>
      <c r="GR155" s="100"/>
      <c r="GS155" s="100"/>
      <c r="GT155" s="100"/>
      <c r="GU155" s="100"/>
      <c r="GV155" s="100"/>
      <c r="GW155" s="100"/>
      <c r="GX155" s="100"/>
      <c r="GY155" s="100"/>
      <c r="GZ155" s="100"/>
      <c r="HA155" s="100"/>
      <c r="HB155" s="100"/>
      <c r="HC155" s="100"/>
      <c r="HD155" s="100"/>
      <c r="HE155" s="100"/>
      <c r="HF155" s="100"/>
      <c r="HG155" s="100"/>
      <c r="HH155" s="100"/>
      <c r="HI155" s="100"/>
      <c r="HJ155" s="100"/>
      <c r="HK155" s="100"/>
      <c r="HL155" s="100"/>
      <c r="HM155" s="100"/>
      <c r="HN155" s="100"/>
      <c r="HO155" s="100"/>
      <c r="HP155" s="100"/>
      <c r="HQ155" s="100"/>
      <c r="HR155" s="100"/>
      <c r="HS155" s="100"/>
      <c r="HT155" s="100"/>
      <c r="HU155" s="100"/>
      <c r="HV155" s="100"/>
      <c r="HW155" s="100"/>
      <c r="HX155" s="100"/>
      <c r="HY155" s="100"/>
      <c r="HZ155" s="100"/>
      <c r="IA155" s="100"/>
      <c r="IB155" s="100"/>
      <c r="IC155" s="100"/>
      <c r="ID155" s="100"/>
      <c r="IE155" s="100"/>
      <c r="IF155" s="100"/>
      <c r="IG155" s="100"/>
      <c r="IH155" s="100"/>
      <c r="II155" s="100"/>
      <c r="IJ155" s="100"/>
      <c r="IK155" s="100"/>
      <c r="IL155" s="100"/>
      <c r="IM155" s="100"/>
      <c r="IN155" s="100"/>
      <c r="IO155" s="100"/>
      <c r="IP155" s="100"/>
      <c r="IQ155" s="100"/>
      <c r="IR155" s="100"/>
    </row>
    <row r="156" spans="1:252" ht="31.2" x14ac:dyDescent="0.3">
      <c r="A156" s="123" t="s">
        <v>218</v>
      </c>
      <c r="B156" s="124">
        <f t="shared" si="46"/>
        <v>64440</v>
      </c>
      <c r="C156" s="124">
        <f t="shared" si="46"/>
        <v>64440</v>
      </c>
      <c r="D156" s="124">
        <f t="shared" si="46"/>
        <v>0</v>
      </c>
      <c r="E156" s="124">
        <v>0</v>
      </c>
      <c r="F156" s="124">
        <v>0</v>
      </c>
      <c r="G156" s="124">
        <f t="shared" si="47"/>
        <v>0</v>
      </c>
      <c r="H156" s="124">
        <v>0</v>
      </c>
      <c r="I156" s="124">
        <v>0</v>
      </c>
      <c r="J156" s="124">
        <f t="shared" si="48"/>
        <v>0</v>
      </c>
      <c r="K156" s="124">
        <v>0</v>
      </c>
      <c r="L156" s="124">
        <v>0</v>
      </c>
      <c r="M156" s="124">
        <f t="shared" si="49"/>
        <v>0</v>
      </c>
      <c r="N156" s="124">
        <v>0</v>
      </c>
      <c r="O156" s="124">
        <v>0</v>
      </c>
      <c r="P156" s="124">
        <f t="shared" si="50"/>
        <v>0</v>
      </c>
      <c r="Q156" s="124">
        <v>64440</v>
      </c>
      <c r="R156" s="124">
        <v>64440</v>
      </c>
      <c r="S156" s="124">
        <f t="shared" si="51"/>
        <v>0</v>
      </c>
      <c r="T156" s="124">
        <v>0</v>
      </c>
      <c r="U156" s="124">
        <v>0</v>
      </c>
      <c r="V156" s="124">
        <f t="shared" si="52"/>
        <v>0</v>
      </c>
      <c r="W156" s="124">
        <v>0</v>
      </c>
      <c r="X156" s="124">
        <v>0</v>
      </c>
      <c r="Y156" s="124">
        <f t="shared" si="53"/>
        <v>0</v>
      </c>
      <c r="Z156" s="124">
        <v>0</v>
      </c>
      <c r="AA156" s="124">
        <v>0</v>
      </c>
      <c r="AB156" s="124">
        <f t="shared" si="54"/>
        <v>0</v>
      </c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00"/>
      <c r="CF156" s="100"/>
      <c r="CG156" s="100"/>
      <c r="CH156" s="100"/>
      <c r="CI156" s="100"/>
      <c r="CJ156" s="100"/>
      <c r="CK156" s="100"/>
      <c r="CL156" s="100"/>
      <c r="CM156" s="100"/>
      <c r="CN156" s="100"/>
      <c r="CO156" s="100"/>
      <c r="CP156" s="100"/>
      <c r="CQ156" s="100"/>
      <c r="CR156" s="100"/>
      <c r="CS156" s="100"/>
      <c r="CT156" s="100"/>
      <c r="CU156" s="100"/>
      <c r="CV156" s="100"/>
      <c r="CW156" s="100"/>
      <c r="CX156" s="100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100"/>
      <c r="DJ156" s="100"/>
      <c r="DK156" s="100"/>
      <c r="DL156" s="100"/>
      <c r="DM156" s="100"/>
      <c r="DN156" s="100"/>
      <c r="DO156" s="100"/>
      <c r="DP156" s="100"/>
      <c r="DQ156" s="100"/>
      <c r="DR156" s="100"/>
      <c r="DS156" s="100"/>
      <c r="DT156" s="100"/>
      <c r="DU156" s="100"/>
      <c r="DV156" s="100"/>
      <c r="DW156" s="100"/>
      <c r="DX156" s="100"/>
      <c r="DY156" s="100"/>
      <c r="DZ156" s="100"/>
      <c r="EA156" s="100"/>
      <c r="EB156" s="100"/>
      <c r="EC156" s="100"/>
      <c r="ED156" s="100"/>
      <c r="EE156" s="100"/>
      <c r="EF156" s="100"/>
      <c r="EG156" s="100"/>
      <c r="EH156" s="100"/>
      <c r="EI156" s="100"/>
      <c r="EJ156" s="100"/>
      <c r="EK156" s="100"/>
      <c r="EL156" s="100"/>
      <c r="EM156" s="100"/>
      <c r="EN156" s="100"/>
      <c r="EO156" s="100"/>
      <c r="EP156" s="100"/>
      <c r="EQ156" s="100"/>
      <c r="ER156" s="100"/>
      <c r="ES156" s="100"/>
      <c r="ET156" s="100"/>
      <c r="EU156" s="100"/>
      <c r="EV156" s="100"/>
      <c r="EW156" s="100"/>
      <c r="EX156" s="100"/>
      <c r="EY156" s="100"/>
      <c r="EZ156" s="100"/>
      <c r="FA156" s="100"/>
      <c r="FB156" s="100"/>
      <c r="FC156" s="100"/>
      <c r="FD156" s="100"/>
      <c r="FE156" s="100"/>
      <c r="FF156" s="100"/>
      <c r="FG156" s="100"/>
      <c r="FH156" s="100"/>
      <c r="FI156" s="100"/>
      <c r="FJ156" s="100"/>
      <c r="FK156" s="100"/>
      <c r="FL156" s="100"/>
      <c r="FM156" s="100"/>
      <c r="FN156" s="100"/>
      <c r="FO156" s="100"/>
      <c r="FP156" s="100"/>
      <c r="FQ156" s="100"/>
      <c r="FR156" s="100"/>
      <c r="FS156" s="100"/>
      <c r="FT156" s="100"/>
      <c r="FU156" s="100"/>
      <c r="FV156" s="100"/>
      <c r="FW156" s="100"/>
      <c r="FX156" s="100"/>
      <c r="FY156" s="100"/>
      <c r="FZ156" s="100"/>
      <c r="GA156" s="100"/>
      <c r="GB156" s="100"/>
      <c r="GC156" s="100"/>
      <c r="GD156" s="100"/>
      <c r="GE156" s="100"/>
      <c r="GF156" s="100"/>
      <c r="GG156" s="100"/>
      <c r="GH156" s="100"/>
      <c r="GI156" s="100"/>
      <c r="GJ156" s="100"/>
      <c r="GK156" s="100"/>
      <c r="GL156" s="100"/>
      <c r="GM156" s="100"/>
      <c r="GN156" s="100"/>
      <c r="GO156" s="100"/>
      <c r="GP156" s="100"/>
      <c r="GQ156" s="100"/>
      <c r="GR156" s="100"/>
      <c r="GS156" s="100"/>
      <c r="GT156" s="100"/>
      <c r="GU156" s="100"/>
      <c r="GV156" s="100"/>
      <c r="GW156" s="100"/>
      <c r="GX156" s="100"/>
      <c r="GY156" s="100"/>
      <c r="GZ156" s="100"/>
      <c r="HA156" s="100"/>
      <c r="HB156" s="100"/>
      <c r="HC156" s="100"/>
      <c r="HD156" s="100"/>
      <c r="HE156" s="100"/>
      <c r="HF156" s="100"/>
      <c r="HG156" s="100"/>
      <c r="HH156" s="100"/>
      <c r="HI156" s="100"/>
      <c r="HJ156" s="100"/>
      <c r="HK156" s="100"/>
      <c r="HL156" s="100"/>
      <c r="HM156" s="100"/>
      <c r="HN156" s="100"/>
      <c r="HO156" s="100"/>
      <c r="HP156" s="100"/>
      <c r="HQ156" s="100"/>
      <c r="HR156" s="100"/>
      <c r="HS156" s="100"/>
      <c r="HT156" s="100"/>
      <c r="HU156" s="100"/>
      <c r="HV156" s="100"/>
      <c r="HW156" s="100"/>
      <c r="HX156" s="100"/>
      <c r="HY156" s="100"/>
      <c r="HZ156" s="100"/>
      <c r="IA156" s="100"/>
      <c r="IB156" s="100"/>
      <c r="IC156" s="100"/>
      <c r="ID156" s="100"/>
      <c r="IE156" s="100"/>
      <c r="IF156" s="100"/>
      <c r="IG156" s="100"/>
      <c r="IH156" s="100"/>
      <c r="II156" s="100"/>
      <c r="IJ156" s="100"/>
      <c r="IK156" s="100"/>
      <c r="IL156" s="100"/>
      <c r="IM156" s="100"/>
      <c r="IN156" s="100"/>
      <c r="IO156" s="100"/>
      <c r="IP156" s="100"/>
      <c r="IQ156" s="100"/>
      <c r="IR156" s="100"/>
    </row>
    <row r="157" spans="1:252" ht="31.2" x14ac:dyDescent="0.3">
      <c r="A157" s="123" t="s">
        <v>206</v>
      </c>
      <c r="B157" s="124">
        <f t="shared" si="46"/>
        <v>0</v>
      </c>
      <c r="C157" s="124">
        <f t="shared" si="46"/>
        <v>14400</v>
      </c>
      <c r="D157" s="124">
        <f t="shared" si="46"/>
        <v>14400</v>
      </c>
      <c r="E157" s="124">
        <v>0</v>
      </c>
      <c r="F157" s="124">
        <v>0</v>
      </c>
      <c r="G157" s="124">
        <f t="shared" si="47"/>
        <v>0</v>
      </c>
      <c r="H157" s="124">
        <v>0</v>
      </c>
      <c r="I157" s="124">
        <v>0</v>
      </c>
      <c r="J157" s="124">
        <f t="shared" si="48"/>
        <v>0</v>
      </c>
      <c r="K157" s="124">
        <v>0</v>
      </c>
      <c r="L157" s="124">
        <v>0</v>
      </c>
      <c r="M157" s="124">
        <f t="shared" si="49"/>
        <v>0</v>
      </c>
      <c r="N157" s="124">
        <v>0</v>
      </c>
      <c r="O157" s="124">
        <v>0</v>
      </c>
      <c r="P157" s="124">
        <f t="shared" si="50"/>
        <v>0</v>
      </c>
      <c r="Q157" s="124">
        <v>0</v>
      </c>
      <c r="R157" s="124">
        <v>14400</v>
      </c>
      <c r="S157" s="124">
        <f t="shared" si="51"/>
        <v>14400</v>
      </c>
      <c r="T157" s="124">
        <v>0</v>
      </c>
      <c r="U157" s="124">
        <v>0</v>
      </c>
      <c r="V157" s="124">
        <f t="shared" si="52"/>
        <v>0</v>
      </c>
      <c r="W157" s="124">
        <v>0</v>
      </c>
      <c r="X157" s="124">
        <v>0</v>
      </c>
      <c r="Y157" s="124">
        <f t="shared" si="53"/>
        <v>0</v>
      </c>
      <c r="Z157" s="124">
        <v>0</v>
      </c>
      <c r="AA157" s="124">
        <v>0</v>
      </c>
      <c r="AB157" s="124">
        <f t="shared" si="54"/>
        <v>0</v>
      </c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  <c r="CD157" s="100"/>
      <c r="CE157" s="100"/>
      <c r="CF157" s="100"/>
      <c r="CG157" s="100"/>
      <c r="CH157" s="100"/>
      <c r="CI157" s="100"/>
      <c r="CJ157" s="100"/>
      <c r="CK157" s="100"/>
      <c r="CL157" s="100"/>
      <c r="CM157" s="100"/>
      <c r="CN157" s="100"/>
      <c r="CO157" s="100"/>
      <c r="CP157" s="100"/>
      <c r="CQ157" s="100"/>
      <c r="CR157" s="100"/>
      <c r="CS157" s="100"/>
      <c r="CT157" s="100"/>
      <c r="CU157" s="100"/>
      <c r="CV157" s="100"/>
      <c r="CW157" s="100"/>
      <c r="CX157" s="100"/>
      <c r="CY157" s="100"/>
      <c r="CZ157" s="100"/>
      <c r="DA157" s="100"/>
      <c r="DB157" s="100"/>
      <c r="DC157" s="100"/>
      <c r="DD157" s="100"/>
      <c r="DE157" s="100"/>
      <c r="DF157" s="100"/>
      <c r="DG157" s="100"/>
      <c r="DH157" s="100"/>
      <c r="DI157" s="100"/>
      <c r="DJ157" s="100"/>
      <c r="DK157" s="100"/>
      <c r="DL157" s="100"/>
      <c r="DM157" s="100"/>
      <c r="DN157" s="100"/>
      <c r="DO157" s="100"/>
      <c r="DP157" s="100"/>
      <c r="DQ157" s="100"/>
      <c r="DR157" s="100"/>
      <c r="DS157" s="100"/>
      <c r="DT157" s="100"/>
      <c r="DU157" s="100"/>
      <c r="DV157" s="100"/>
      <c r="DW157" s="100"/>
      <c r="DX157" s="100"/>
      <c r="DY157" s="100"/>
      <c r="DZ157" s="100"/>
      <c r="EA157" s="100"/>
      <c r="EB157" s="100"/>
      <c r="EC157" s="100"/>
      <c r="ED157" s="100"/>
      <c r="EE157" s="100"/>
      <c r="EF157" s="100"/>
      <c r="EG157" s="100"/>
      <c r="EH157" s="100"/>
      <c r="EI157" s="100"/>
      <c r="EJ157" s="100"/>
      <c r="EK157" s="100"/>
      <c r="EL157" s="100"/>
      <c r="EM157" s="100"/>
      <c r="EN157" s="100"/>
      <c r="EO157" s="100"/>
      <c r="EP157" s="100"/>
      <c r="EQ157" s="100"/>
      <c r="ER157" s="100"/>
      <c r="ES157" s="100"/>
      <c r="ET157" s="100"/>
      <c r="EU157" s="100"/>
      <c r="EV157" s="100"/>
      <c r="EW157" s="100"/>
      <c r="EX157" s="100"/>
      <c r="EY157" s="100"/>
      <c r="EZ157" s="100"/>
      <c r="FA157" s="100"/>
      <c r="FB157" s="100"/>
      <c r="FC157" s="100"/>
      <c r="FD157" s="100"/>
      <c r="FE157" s="100"/>
      <c r="FF157" s="100"/>
      <c r="FG157" s="100"/>
      <c r="FH157" s="100"/>
      <c r="FI157" s="100"/>
      <c r="FJ157" s="100"/>
      <c r="FK157" s="100"/>
      <c r="FL157" s="100"/>
      <c r="FM157" s="100"/>
      <c r="FN157" s="100"/>
      <c r="FO157" s="100"/>
      <c r="FP157" s="100"/>
      <c r="FQ157" s="100"/>
      <c r="FR157" s="100"/>
      <c r="FS157" s="100"/>
      <c r="FT157" s="100"/>
      <c r="FU157" s="100"/>
      <c r="FV157" s="100"/>
      <c r="FW157" s="100"/>
      <c r="FX157" s="100"/>
      <c r="FY157" s="100"/>
      <c r="FZ157" s="100"/>
      <c r="GA157" s="100"/>
      <c r="GB157" s="100"/>
      <c r="GC157" s="100"/>
      <c r="GD157" s="100"/>
      <c r="GE157" s="100"/>
      <c r="GF157" s="100"/>
      <c r="GG157" s="100"/>
      <c r="GH157" s="100"/>
      <c r="GI157" s="100"/>
      <c r="GJ157" s="100"/>
      <c r="GK157" s="100"/>
      <c r="GL157" s="100"/>
      <c r="GM157" s="100"/>
      <c r="GN157" s="100"/>
      <c r="GO157" s="100"/>
      <c r="GP157" s="100"/>
      <c r="GQ157" s="100"/>
      <c r="GR157" s="100"/>
      <c r="GS157" s="100"/>
      <c r="GT157" s="100"/>
      <c r="GU157" s="100"/>
      <c r="GV157" s="100"/>
      <c r="GW157" s="100"/>
      <c r="GX157" s="100"/>
      <c r="GY157" s="100"/>
      <c r="GZ157" s="100"/>
      <c r="HA157" s="100"/>
      <c r="HB157" s="100"/>
      <c r="HC157" s="100"/>
      <c r="HD157" s="100"/>
      <c r="HE157" s="100"/>
      <c r="HF157" s="100"/>
      <c r="HG157" s="100"/>
      <c r="HH157" s="100"/>
      <c r="HI157" s="100"/>
      <c r="HJ157" s="100"/>
      <c r="HK157" s="100"/>
      <c r="HL157" s="100"/>
      <c r="HM157" s="100"/>
      <c r="HN157" s="100"/>
      <c r="HO157" s="100"/>
      <c r="HP157" s="100"/>
      <c r="HQ157" s="100"/>
      <c r="HR157" s="100"/>
      <c r="HS157" s="100"/>
      <c r="HT157" s="100"/>
      <c r="HU157" s="100"/>
      <c r="HV157" s="100"/>
      <c r="HW157" s="100"/>
      <c r="HX157" s="100"/>
      <c r="HY157" s="100"/>
      <c r="HZ157" s="100"/>
      <c r="IA157" s="100"/>
      <c r="IB157" s="100"/>
      <c r="IC157" s="100"/>
      <c r="ID157" s="100"/>
      <c r="IE157" s="100"/>
      <c r="IF157" s="100"/>
      <c r="IG157" s="100"/>
      <c r="IH157" s="100"/>
      <c r="II157" s="100"/>
      <c r="IJ157" s="100"/>
      <c r="IK157" s="100"/>
      <c r="IL157" s="100"/>
      <c r="IM157" s="100"/>
      <c r="IN157" s="100"/>
      <c r="IO157" s="100"/>
      <c r="IP157" s="100"/>
      <c r="IQ157" s="100"/>
      <c r="IR157" s="100"/>
    </row>
    <row r="158" spans="1:252" ht="31.2" x14ac:dyDescent="0.3">
      <c r="A158" s="123" t="s">
        <v>219</v>
      </c>
      <c r="B158" s="124">
        <f t="shared" si="46"/>
        <v>4861</v>
      </c>
      <c r="C158" s="124">
        <f t="shared" si="46"/>
        <v>4861</v>
      </c>
      <c r="D158" s="124">
        <f t="shared" si="46"/>
        <v>0</v>
      </c>
      <c r="E158" s="124">
        <v>0</v>
      </c>
      <c r="F158" s="124">
        <v>0</v>
      </c>
      <c r="G158" s="124">
        <f t="shared" si="47"/>
        <v>0</v>
      </c>
      <c r="H158" s="124">
        <v>0</v>
      </c>
      <c r="I158" s="124">
        <v>0</v>
      </c>
      <c r="J158" s="124">
        <f t="shared" si="48"/>
        <v>0</v>
      </c>
      <c r="K158" s="124">
        <v>0</v>
      </c>
      <c r="L158" s="124">
        <v>0</v>
      </c>
      <c r="M158" s="124">
        <f t="shared" si="49"/>
        <v>0</v>
      </c>
      <c r="N158" s="124">
        <v>0</v>
      </c>
      <c r="O158" s="124">
        <v>0</v>
      </c>
      <c r="P158" s="124">
        <f t="shared" si="50"/>
        <v>0</v>
      </c>
      <c r="Q158" s="124">
        <v>4861</v>
      </c>
      <c r="R158" s="124">
        <v>4861</v>
      </c>
      <c r="S158" s="124">
        <f t="shared" si="51"/>
        <v>0</v>
      </c>
      <c r="T158" s="124">
        <v>0</v>
      </c>
      <c r="U158" s="124">
        <v>0</v>
      </c>
      <c r="V158" s="124">
        <f t="shared" si="52"/>
        <v>0</v>
      </c>
      <c r="W158" s="124">
        <v>0</v>
      </c>
      <c r="X158" s="124">
        <v>0</v>
      </c>
      <c r="Y158" s="124">
        <f t="shared" si="53"/>
        <v>0</v>
      </c>
      <c r="Z158" s="124">
        <v>0</v>
      </c>
      <c r="AA158" s="124">
        <v>0</v>
      </c>
      <c r="AB158" s="124">
        <f t="shared" si="54"/>
        <v>0</v>
      </c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  <c r="CD158" s="100"/>
      <c r="CE158" s="100"/>
      <c r="CF158" s="100"/>
      <c r="CG158" s="100"/>
      <c r="CH158" s="100"/>
      <c r="CI158" s="100"/>
      <c r="CJ158" s="100"/>
      <c r="CK158" s="100"/>
      <c r="CL158" s="100"/>
      <c r="CM158" s="100"/>
      <c r="CN158" s="100"/>
      <c r="CO158" s="100"/>
      <c r="CP158" s="100"/>
      <c r="CQ158" s="100"/>
      <c r="CR158" s="100"/>
      <c r="CS158" s="100"/>
      <c r="CT158" s="100"/>
      <c r="CU158" s="100"/>
      <c r="CV158" s="100"/>
      <c r="CW158" s="100"/>
      <c r="CX158" s="100"/>
      <c r="CY158" s="100"/>
      <c r="CZ158" s="100"/>
      <c r="DA158" s="100"/>
      <c r="DB158" s="100"/>
      <c r="DC158" s="100"/>
      <c r="DD158" s="100"/>
      <c r="DE158" s="100"/>
      <c r="DF158" s="100"/>
      <c r="DG158" s="100"/>
      <c r="DH158" s="100"/>
      <c r="DI158" s="100"/>
      <c r="DJ158" s="100"/>
      <c r="DK158" s="100"/>
      <c r="DL158" s="100"/>
      <c r="DM158" s="100"/>
      <c r="DN158" s="100"/>
      <c r="DO158" s="100"/>
      <c r="DP158" s="100"/>
      <c r="DQ158" s="100"/>
      <c r="DR158" s="100"/>
      <c r="DS158" s="100"/>
      <c r="DT158" s="100"/>
      <c r="DU158" s="100"/>
      <c r="DV158" s="100"/>
      <c r="DW158" s="100"/>
      <c r="DX158" s="100"/>
      <c r="DY158" s="100"/>
      <c r="DZ158" s="100"/>
      <c r="EA158" s="100"/>
      <c r="EB158" s="100"/>
      <c r="EC158" s="100"/>
      <c r="ED158" s="100"/>
      <c r="EE158" s="100"/>
      <c r="EF158" s="100"/>
      <c r="EG158" s="100"/>
      <c r="EH158" s="100"/>
      <c r="EI158" s="100"/>
      <c r="EJ158" s="100"/>
      <c r="EK158" s="100"/>
      <c r="EL158" s="100"/>
      <c r="EM158" s="100"/>
      <c r="EN158" s="100"/>
      <c r="EO158" s="100"/>
      <c r="EP158" s="100"/>
      <c r="EQ158" s="100"/>
      <c r="ER158" s="100"/>
      <c r="ES158" s="100"/>
      <c r="ET158" s="100"/>
      <c r="EU158" s="100"/>
      <c r="EV158" s="100"/>
      <c r="EW158" s="100"/>
      <c r="EX158" s="100"/>
      <c r="EY158" s="100"/>
      <c r="EZ158" s="100"/>
      <c r="FA158" s="100"/>
      <c r="FB158" s="100"/>
      <c r="FC158" s="100"/>
      <c r="FD158" s="100"/>
      <c r="FE158" s="100"/>
      <c r="FF158" s="100"/>
      <c r="FG158" s="100"/>
      <c r="FH158" s="100"/>
      <c r="FI158" s="100"/>
      <c r="FJ158" s="100"/>
      <c r="FK158" s="100"/>
      <c r="FL158" s="100"/>
      <c r="FM158" s="100"/>
      <c r="FN158" s="100"/>
      <c r="FO158" s="100"/>
      <c r="FP158" s="100"/>
      <c r="FQ158" s="100"/>
      <c r="FR158" s="100"/>
      <c r="FS158" s="100"/>
      <c r="FT158" s="100"/>
      <c r="FU158" s="100"/>
      <c r="FV158" s="100"/>
      <c r="FW158" s="100"/>
      <c r="FX158" s="100"/>
      <c r="FY158" s="100"/>
      <c r="FZ158" s="100"/>
      <c r="GA158" s="100"/>
      <c r="GB158" s="100"/>
      <c r="GC158" s="100"/>
      <c r="GD158" s="100"/>
      <c r="GE158" s="100"/>
      <c r="GF158" s="100"/>
      <c r="GG158" s="100"/>
      <c r="GH158" s="100"/>
      <c r="GI158" s="100"/>
      <c r="GJ158" s="100"/>
      <c r="GK158" s="100"/>
      <c r="GL158" s="100"/>
      <c r="GM158" s="100"/>
      <c r="GN158" s="100"/>
      <c r="GO158" s="100"/>
      <c r="GP158" s="100"/>
      <c r="GQ158" s="100"/>
      <c r="GR158" s="100"/>
      <c r="GS158" s="100"/>
      <c r="GT158" s="100"/>
      <c r="GU158" s="100"/>
      <c r="GV158" s="100"/>
      <c r="GW158" s="100"/>
      <c r="GX158" s="100"/>
      <c r="GY158" s="100"/>
      <c r="GZ158" s="100"/>
      <c r="HA158" s="100"/>
      <c r="HB158" s="100"/>
      <c r="HC158" s="100"/>
      <c r="HD158" s="100"/>
      <c r="HE158" s="100"/>
      <c r="HF158" s="100"/>
      <c r="HG158" s="100"/>
      <c r="HH158" s="100"/>
      <c r="HI158" s="100"/>
      <c r="HJ158" s="100"/>
      <c r="HK158" s="100"/>
      <c r="HL158" s="100"/>
      <c r="HM158" s="100"/>
      <c r="HN158" s="100"/>
      <c r="HO158" s="100"/>
      <c r="HP158" s="100"/>
      <c r="HQ158" s="100"/>
      <c r="HR158" s="100"/>
      <c r="HS158" s="100"/>
      <c r="HT158" s="100"/>
      <c r="HU158" s="100"/>
      <c r="HV158" s="100"/>
      <c r="HW158" s="100"/>
      <c r="HX158" s="100"/>
      <c r="HY158" s="100"/>
      <c r="HZ158" s="100"/>
      <c r="IA158" s="100"/>
      <c r="IB158" s="100"/>
      <c r="IC158" s="100"/>
      <c r="ID158" s="100"/>
      <c r="IE158" s="100"/>
      <c r="IF158" s="100"/>
      <c r="IG158" s="100"/>
      <c r="IH158" s="100"/>
      <c r="II158" s="100"/>
      <c r="IJ158" s="100"/>
      <c r="IK158" s="100"/>
      <c r="IL158" s="100"/>
      <c r="IM158" s="100"/>
      <c r="IN158" s="100"/>
      <c r="IO158" s="100"/>
      <c r="IP158" s="100"/>
      <c r="IQ158" s="100"/>
      <c r="IR158" s="100"/>
    </row>
    <row r="159" spans="1:252" ht="31.2" x14ac:dyDescent="0.3">
      <c r="A159" s="123" t="s">
        <v>220</v>
      </c>
      <c r="B159" s="124">
        <f t="shared" si="46"/>
        <v>1690</v>
      </c>
      <c r="C159" s="124">
        <f t="shared" si="46"/>
        <v>1690</v>
      </c>
      <c r="D159" s="124">
        <f t="shared" si="46"/>
        <v>0</v>
      </c>
      <c r="E159" s="124">
        <v>0</v>
      </c>
      <c r="F159" s="124">
        <v>0</v>
      </c>
      <c r="G159" s="124">
        <f t="shared" si="47"/>
        <v>0</v>
      </c>
      <c r="H159" s="124">
        <v>0</v>
      </c>
      <c r="I159" s="124">
        <v>0</v>
      </c>
      <c r="J159" s="124">
        <f t="shared" si="48"/>
        <v>0</v>
      </c>
      <c r="K159" s="124">
        <v>0</v>
      </c>
      <c r="L159" s="124">
        <v>0</v>
      </c>
      <c r="M159" s="124">
        <f t="shared" si="49"/>
        <v>0</v>
      </c>
      <c r="N159" s="124">
        <v>0</v>
      </c>
      <c r="O159" s="124">
        <v>0</v>
      </c>
      <c r="P159" s="124">
        <f t="shared" si="50"/>
        <v>0</v>
      </c>
      <c r="Q159" s="124">
        <v>1690</v>
      </c>
      <c r="R159" s="124">
        <v>1690</v>
      </c>
      <c r="S159" s="124">
        <f t="shared" si="51"/>
        <v>0</v>
      </c>
      <c r="T159" s="124">
        <v>0</v>
      </c>
      <c r="U159" s="124">
        <v>0</v>
      </c>
      <c r="V159" s="124">
        <f t="shared" si="52"/>
        <v>0</v>
      </c>
      <c r="W159" s="124">
        <v>0</v>
      </c>
      <c r="X159" s="124">
        <v>0</v>
      </c>
      <c r="Y159" s="124">
        <f t="shared" si="53"/>
        <v>0</v>
      </c>
      <c r="Z159" s="124">
        <v>0</v>
      </c>
      <c r="AA159" s="124">
        <v>0</v>
      </c>
      <c r="AB159" s="124">
        <f t="shared" si="54"/>
        <v>0</v>
      </c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100"/>
      <c r="CH159" s="100"/>
      <c r="CI159" s="100"/>
      <c r="CJ159" s="100"/>
      <c r="CK159" s="100"/>
      <c r="CL159" s="100"/>
      <c r="CM159" s="100"/>
      <c r="CN159" s="100"/>
      <c r="CO159" s="100"/>
      <c r="CP159" s="100"/>
      <c r="CQ159" s="100"/>
      <c r="CR159" s="100"/>
      <c r="CS159" s="100"/>
      <c r="CT159" s="100"/>
      <c r="CU159" s="100"/>
      <c r="CV159" s="100"/>
      <c r="CW159" s="100"/>
      <c r="CX159" s="100"/>
      <c r="CY159" s="100"/>
      <c r="CZ159" s="100"/>
      <c r="DA159" s="100"/>
      <c r="DB159" s="100"/>
      <c r="DC159" s="100"/>
      <c r="DD159" s="100"/>
      <c r="DE159" s="100"/>
      <c r="DF159" s="100"/>
      <c r="DG159" s="100"/>
      <c r="DH159" s="100"/>
      <c r="DI159" s="100"/>
      <c r="DJ159" s="100"/>
      <c r="DK159" s="100"/>
      <c r="DL159" s="100"/>
      <c r="DM159" s="100"/>
      <c r="DN159" s="100"/>
      <c r="DO159" s="100"/>
      <c r="DP159" s="100"/>
      <c r="DQ159" s="100"/>
      <c r="DR159" s="100"/>
      <c r="DS159" s="100"/>
      <c r="DT159" s="100"/>
      <c r="DU159" s="100"/>
      <c r="DV159" s="100"/>
      <c r="DW159" s="100"/>
      <c r="DX159" s="100"/>
      <c r="DY159" s="100"/>
      <c r="DZ159" s="100"/>
      <c r="EA159" s="100"/>
      <c r="EB159" s="100"/>
      <c r="EC159" s="100"/>
      <c r="ED159" s="100"/>
      <c r="EE159" s="100"/>
      <c r="EF159" s="100"/>
      <c r="EG159" s="100"/>
      <c r="EH159" s="100"/>
      <c r="EI159" s="100"/>
      <c r="EJ159" s="100"/>
      <c r="EK159" s="100"/>
      <c r="EL159" s="100"/>
      <c r="EM159" s="100"/>
      <c r="EN159" s="100"/>
      <c r="EO159" s="100"/>
      <c r="EP159" s="100"/>
      <c r="EQ159" s="100"/>
      <c r="ER159" s="100"/>
      <c r="ES159" s="100"/>
      <c r="ET159" s="100"/>
      <c r="EU159" s="100"/>
      <c r="EV159" s="100"/>
      <c r="EW159" s="100"/>
      <c r="EX159" s="100"/>
      <c r="EY159" s="100"/>
      <c r="EZ159" s="100"/>
      <c r="FA159" s="100"/>
      <c r="FB159" s="100"/>
      <c r="FC159" s="100"/>
      <c r="FD159" s="100"/>
      <c r="FE159" s="100"/>
      <c r="FF159" s="100"/>
      <c r="FG159" s="100"/>
      <c r="FH159" s="100"/>
      <c r="FI159" s="100"/>
      <c r="FJ159" s="100"/>
      <c r="FK159" s="100"/>
      <c r="FL159" s="100"/>
      <c r="FM159" s="100"/>
      <c r="FN159" s="100"/>
      <c r="FO159" s="100"/>
      <c r="FP159" s="100"/>
      <c r="FQ159" s="100"/>
      <c r="FR159" s="100"/>
      <c r="FS159" s="100"/>
      <c r="FT159" s="100"/>
      <c r="FU159" s="100"/>
      <c r="FV159" s="100"/>
      <c r="FW159" s="100"/>
      <c r="FX159" s="100"/>
      <c r="FY159" s="100"/>
      <c r="FZ159" s="100"/>
      <c r="GA159" s="100"/>
      <c r="GB159" s="100"/>
      <c r="GC159" s="100"/>
      <c r="GD159" s="100"/>
      <c r="GE159" s="100"/>
      <c r="GF159" s="100"/>
      <c r="GG159" s="100"/>
      <c r="GH159" s="100"/>
      <c r="GI159" s="100"/>
      <c r="GJ159" s="100"/>
      <c r="GK159" s="100"/>
      <c r="GL159" s="100"/>
      <c r="GM159" s="100"/>
      <c r="GN159" s="100"/>
      <c r="GO159" s="100"/>
      <c r="GP159" s="100"/>
      <c r="GQ159" s="100"/>
      <c r="GR159" s="100"/>
      <c r="GS159" s="100"/>
      <c r="GT159" s="100"/>
      <c r="GU159" s="100"/>
      <c r="GV159" s="100"/>
      <c r="GW159" s="100"/>
      <c r="GX159" s="100"/>
      <c r="GY159" s="100"/>
      <c r="GZ159" s="100"/>
      <c r="HA159" s="100"/>
      <c r="HB159" s="100"/>
      <c r="HC159" s="100"/>
      <c r="HD159" s="100"/>
      <c r="HE159" s="100"/>
      <c r="HF159" s="100"/>
      <c r="HG159" s="100"/>
      <c r="HH159" s="100"/>
      <c r="HI159" s="100"/>
      <c r="HJ159" s="100"/>
      <c r="HK159" s="100"/>
      <c r="HL159" s="100"/>
      <c r="HM159" s="100"/>
      <c r="HN159" s="100"/>
      <c r="HO159" s="100"/>
      <c r="HP159" s="100"/>
      <c r="HQ159" s="100"/>
      <c r="HR159" s="100"/>
      <c r="HS159" s="100"/>
      <c r="HT159" s="100"/>
      <c r="HU159" s="100"/>
      <c r="HV159" s="100"/>
      <c r="HW159" s="100"/>
      <c r="HX159" s="100"/>
      <c r="HY159" s="100"/>
      <c r="HZ159" s="100"/>
      <c r="IA159" s="100"/>
      <c r="IB159" s="100"/>
      <c r="IC159" s="100"/>
      <c r="ID159" s="100"/>
      <c r="IE159" s="100"/>
      <c r="IF159" s="100"/>
      <c r="IG159" s="100"/>
      <c r="IH159" s="100"/>
      <c r="II159" s="100"/>
      <c r="IJ159" s="100"/>
      <c r="IK159" s="100"/>
      <c r="IL159" s="100"/>
      <c r="IM159" s="100"/>
      <c r="IN159" s="100"/>
      <c r="IO159" s="100"/>
      <c r="IP159" s="100"/>
      <c r="IQ159" s="100"/>
      <c r="IR159" s="100"/>
    </row>
    <row r="160" spans="1:252" ht="21" customHeight="1" x14ac:dyDescent="0.3">
      <c r="A160" s="123" t="s">
        <v>221</v>
      </c>
      <c r="B160" s="124">
        <f t="shared" si="46"/>
        <v>1498</v>
      </c>
      <c r="C160" s="124">
        <f t="shared" si="46"/>
        <v>1498</v>
      </c>
      <c r="D160" s="124">
        <f t="shared" si="46"/>
        <v>0</v>
      </c>
      <c r="E160" s="124">
        <v>0</v>
      </c>
      <c r="F160" s="124">
        <v>0</v>
      </c>
      <c r="G160" s="124">
        <f t="shared" si="47"/>
        <v>0</v>
      </c>
      <c r="H160" s="124">
        <v>0</v>
      </c>
      <c r="I160" s="124">
        <v>0</v>
      </c>
      <c r="J160" s="124">
        <f t="shared" si="48"/>
        <v>0</v>
      </c>
      <c r="K160" s="124">
        <v>0</v>
      </c>
      <c r="L160" s="124">
        <v>0</v>
      </c>
      <c r="M160" s="124">
        <f t="shared" si="49"/>
        <v>0</v>
      </c>
      <c r="N160" s="124">
        <v>0</v>
      </c>
      <c r="O160" s="124">
        <v>0</v>
      </c>
      <c r="P160" s="124">
        <f t="shared" si="50"/>
        <v>0</v>
      </c>
      <c r="Q160" s="124">
        <v>1498</v>
      </c>
      <c r="R160" s="124">
        <v>1498</v>
      </c>
      <c r="S160" s="124">
        <f t="shared" si="51"/>
        <v>0</v>
      </c>
      <c r="T160" s="124">
        <v>0</v>
      </c>
      <c r="U160" s="124">
        <v>0</v>
      </c>
      <c r="V160" s="124">
        <f t="shared" si="52"/>
        <v>0</v>
      </c>
      <c r="W160" s="124">
        <v>0</v>
      </c>
      <c r="X160" s="124">
        <v>0</v>
      </c>
      <c r="Y160" s="124">
        <f t="shared" si="53"/>
        <v>0</v>
      </c>
      <c r="Z160" s="124">
        <v>0</v>
      </c>
      <c r="AA160" s="124">
        <v>0</v>
      </c>
      <c r="AB160" s="124">
        <f t="shared" si="54"/>
        <v>0</v>
      </c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  <c r="ET160" s="100"/>
      <c r="EU160" s="100"/>
      <c r="EV160" s="100"/>
      <c r="EW160" s="100"/>
      <c r="EX160" s="100"/>
      <c r="EY160" s="100"/>
      <c r="EZ160" s="100"/>
      <c r="FA160" s="100"/>
      <c r="FB160" s="100"/>
      <c r="FC160" s="100"/>
      <c r="FD160" s="100"/>
      <c r="FE160" s="100"/>
      <c r="FF160" s="100"/>
      <c r="FG160" s="100"/>
      <c r="FH160" s="100"/>
      <c r="FI160" s="100"/>
      <c r="FJ160" s="100"/>
      <c r="FK160" s="100"/>
      <c r="FL160" s="100"/>
      <c r="FM160" s="100"/>
      <c r="FN160" s="100"/>
      <c r="FO160" s="100"/>
      <c r="FP160" s="100"/>
      <c r="FQ160" s="100"/>
      <c r="FR160" s="100"/>
      <c r="FS160" s="100"/>
      <c r="FT160" s="100"/>
      <c r="FU160" s="100"/>
      <c r="FV160" s="100"/>
      <c r="FW160" s="100"/>
      <c r="FX160" s="100"/>
      <c r="FY160" s="100"/>
      <c r="FZ160" s="100"/>
      <c r="GA160" s="100"/>
      <c r="GB160" s="100"/>
      <c r="GC160" s="100"/>
      <c r="GD160" s="100"/>
      <c r="GE160" s="100"/>
      <c r="GF160" s="100"/>
      <c r="GG160" s="100"/>
      <c r="GH160" s="100"/>
      <c r="GI160" s="100"/>
      <c r="GJ160" s="100"/>
      <c r="GK160" s="100"/>
      <c r="GL160" s="100"/>
      <c r="GM160" s="100"/>
      <c r="GN160" s="100"/>
      <c r="GO160" s="100"/>
      <c r="GP160" s="100"/>
      <c r="GQ160" s="100"/>
      <c r="GR160" s="100"/>
      <c r="GS160" s="100"/>
      <c r="GT160" s="100"/>
      <c r="GU160" s="100"/>
      <c r="GV160" s="100"/>
      <c r="GW160" s="100"/>
      <c r="GX160" s="100"/>
      <c r="GY160" s="100"/>
      <c r="GZ160" s="100"/>
      <c r="HA160" s="100"/>
      <c r="HB160" s="100"/>
      <c r="HC160" s="100"/>
      <c r="HD160" s="100"/>
      <c r="HE160" s="100"/>
      <c r="HF160" s="100"/>
      <c r="HG160" s="100"/>
      <c r="HH160" s="100"/>
      <c r="HI160" s="100"/>
      <c r="HJ160" s="100"/>
      <c r="HK160" s="100"/>
      <c r="HL160" s="100"/>
      <c r="HM160" s="100"/>
      <c r="HN160" s="100"/>
      <c r="HO160" s="100"/>
      <c r="HP160" s="100"/>
      <c r="HQ160" s="100"/>
      <c r="HR160" s="100"/>
      <c r="HS160" s="100"/>
      <c r="HT160" s="100"/>
      <c r="HU160" s="100"/>
      <c r="HV160" s="100"/>
      <c r="HW160" s="100"/>
      <c r="HX160" s="100"/>
      <c r="HY160" s="100"/>
      <c r="HZ160" s="100"/>
      <c r="IA160" s="100"/>
      <c r="IB160" s="100"/>
      <c r="IC160" s="100"/>
      <c r="ID160" s="100"/>
      <c r="IE160" s="100"/>
      <c r="IF160" s="100"/>
      <c r="IG160" s="100"/>
      <c r="IH160" s="100"/>
      <c r="II160" s="100"/>
      <c r="IJ160" s="100"/>
      <c r="IK160" s="100"/>
      <c r="IL160" s="100"/>
      <c r="IM160" s="100"/>
      <c r="IN160" s="100"/>
      <c r="IO160" s="100"/>
      <c r="IP160" s="100"/>
      <c r="IQ160" s="100"/>
      <c r="IR160" s="100"/>
    </row>
    <row r="161" spans="1:252" ht="31.2" x14ac:dyDescent="0.3">
      <c r="A161" s="123" t="s">
        <v>222</v>
      </c>
      <c r="B161" s="124">
        <f t="shared" si="46"/>
        <v>1352</v>
      </c>
      <c r="C161" s="124">
        <f t="shared" si="46"/>
        <v>1352</v>
      </c>
      <c r="D161" s="124">
        <f t="shared" si="46"/>
        <v>0</v>
      </c>
      <c r="E161" s="124">
        <v>0</v>
      </c>
      <c r="F161" s="124">
        <v>0</v>
      </c>
      <c r="G161" s="124">
        <f t="shared" si="47"/>
        <v>0</v>
      </c>
      <c r="H161" s="124">
        <v>0</v>
      </c>
      <c r="I161" s="124">
        <v>0</v>
      </c>
      <c r="J161" s="124">
        <f t="shared" si="48"/>
        <v>0</v>
      </c>
      <c r="K161" s="124">
        <v>0</v>
      </c>
      <c r="L161" s="124">
        <v>0</v>
      </c>
      <c r="M161" s="124">
        <f t="shared" si="49"/>
        <v>0</v>
      </c>
      <c r="N161" s="124">
        <v>0</v>
      </c>
      <c r="O161" s="124">
        <v>0</v>
      </c>
      <c r="P161" s="124">
        <f t="shared" si="50"/>
        <v>0</v>
      </c>
      <c r="Q161" s="124">
        <v>1352</v>
      </c>
      <c r="R161" s="124">
        <v>1352</v>
      </c>
      <c r="S161" s="124">
        <f t="shared" si="51"/>
        <v>0</v>
      </c>
      <c r="T161" s="124">
        <v>0</v>
      </c>
      <c r="U161" s="124">
        <v>0</v>
      </c>
      <c r="V161" s="124">
        <f t="shared" si="52"/>
        <v>0</v>
      </c>
      <c r="W161" s="124">
        <v>0</v>
      </c>
      <c r="X161" s="124">
        <v>0</v>
      </c>
      <c r="Y161" s="124">
        <f t="shared" si="53"/>
        <v>0</v>
      </c>
      <c r="Z161" s="124">
        <v>0</v>
      </c>
      <c r="AA161" s="124">
        <v>0</v>
      </c>
      <c r="AB161" s="124">
        <f t="shared" si="54"/>
        <v>0</v>
      </c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100"/>
      <c r="CO161" s="100"/>
      <c r="CP161" s="100"/>
      <c r="CQ161" s="100"/>
      <c r="CR161" s="100"/>
      <c r="CS161" s="100"/>
      <c r="CT161" s="100"/>
      <c r="CU161" s="100"/>
      <c r="CV161" s="100"/>
      <c r="CW161" s="100"/>
      <c r="CX161" s="100"/>
      <c r="CY161" s="100"/>
      <c r="CZ161" s="100"/>
      <c r="DA161" s="100"/>
      <c r="DB161" s="100"/>
      <c r="DC161" s="100"/>
      <c r="DD161" s="100"/>
      <c r="DE161" s="100"/>
      <c r="DF161" s="100"/>
      <c r="DG161" s="100"/>
      <c r="DH161" s="100"/>
      <c r="DI161" s="100"/>
      <c r="DJ161" s="100"/>
      <c r="DK161" s="100"/>
      <c r="DL161" s="100"/>
      <c r="DM161" s="100"/>
      <c r="DN161" s="100"/>
      <c r="DO161" s="100"/>
      <c r="DP161" s="100"/>
      <c r="DQ161" s="100"/>
      <c r="DR161" s="100"/>
      <c r="DS161" s="100"/>
      <c r="DT161" s="100"/>
      <c r="DU161" s="100"/>
      <c r="DV161" s="100"/>
      <c r="DW161" s="100"/>
      <c r="DX161" s="100"/>
      <c r="DY161" s="100"/>
      <c r="DZ161" s="100"/>
      <c r="EA161" s="100"/>
      <c r="EB161" s="100"/>
      <c r="EC161" s="100"/>
      <c r="ED161" s="100"/>
      <c r="EE161" s="100"/>
      <c r="EF161" s="100"/>
      <c r="EG161" s="100"/>
      <c r="EH161" s="100"/>
      <c r="EI161" s="100"/>
      <c r="EJ161" s="100"/>
      <c r="EK161" s="100"/>
      <c r="EL161" s="100"/>
      <c r="EM161" s="100"/>
      <c r="EN161" s="100"/>
      <c r="EO161" s="100"/>
      <c r="EP161" s="100"/>
      <c r="EQ161" s="100"/>
      <c r="ER161" s="100"/>
      <c r="ES161" s="100"/>
      <c r="ET161" s="100"/>
      <c r="EU161" s="100"/>
      <c r="EV161" s="100"/>
      <c r="EW161" s="100"/>
      <c r="EX161" s="100"/>
      <c r="EY161" s="100"/>
      <c r="EZ161" s="100"/>
      <c r="FA161" s="100"/>
      <c r="FB161" s="100"/>
      <c r="FC161" s="100"/>
      <c r="FD161" s="100"/>
      <c r="FE161" s="100"/>
      <c r="FF161" s="100"/>
      <c r="FG161" s="100"/>
      <c r="FH161" s="100"/>
      <c r="FI161" s="100"/>
      <c r="FJ161" s="100"/>
      <c r="FK161" s="100"/>
      <c r="FL161" s="100"/>
      <c r="FM161" s="100"/>
      <c r="FN161" s="100"/>
      <c r="FO161" s="100"/>
      <c r="FP161" s="100"/>
      <c r="FQ161" s="100"/>
      <c r="FR161" s="100"/>
      <c r="FS161" s="100"/>
      <c r="FT161" s="100"/>
      <c r="FU161" s="100"/>
      <c r="FV161" s="100"/>
      <c r="FW161" s="100"/>
      <c r="FX161" s="100"/>
      <c r="FY161" s="100"/>
      <c r="FZ161" s="100"/>
      <c r="GA161" s="100"/>
      <c r="GB161" s="100"/>
      <c r="GC161" s="100"/>
      <c r="GD161" s="100"/>
      <c r="GE161" s="100"/>
      <c r="GF161" s="100"/>
      <c r="GG161" s="100"/>
      <c r="GH161" s="100"/>
      <c r="GI161" s="100"/>
      <c r="GJ161" s="100"/>
      <c r="GK161" s="100"/>
      <c r="GL161" s="100"/>
      <c r="GM161" s="100"/>
      <c r="GN161" s="100"/>
      <c r="GO161" s="100"/>
      <c r="GP161" s="100"/>
      <c r="GQ161" s="100"/>
      <c r="GR161" s="100"/>
      <c r="GS161" s="100"/>
      <c r="GT161" s="100"/>
      <c r="GU161" s="100"/>
      <c r="GV161" s="100"/>
      <c r="GW161" s="100"/>
      <c r="GX161" s="100"/>
      <c r="GY161" s="100"/>
      <c r="GZ161" s="100"/>
      <c r="HA161" s="100"/>
      <c r="HB161" s="100"/>
      <c r="HC161" s="100"/>
      <c r="HD161" s="100"/>
      <c r="HE161" s="100"/>
      <c r="HF161" s="100"/>
      <c r="HG161" s="100"/>
      <c r="HH161" s="100"/>
      <c r="HI161" s="100"/>
      <c r="HJ161" s="100"/>
      <c r="HK161" s="100"/>
      <c r="HL161" s="100"/>
      <c r="HM161" s="100"/>
      <c r="HN161" s="100"/>
      <c r="HO161" s="100"/>
      <c r="HP161" s="100"/>
      <c r="HQ161" s="100"/>
      <c r="HR161" s="100"/>
      <c r="HS161" s="100"/>
      <c r="HT161" s="100"/>
      <c r="HU161" s="100"/>
      <c r="HV161" s="100"/>
      <c r="HW161" s="100"/>
      <c r="HX161" s="100"/>
      <c r="HY161" s="100"/>
      <c r="HZ161" s="100"/>
      <c r="IA161" s="100"/>
      <c r="IB161" s="100"/>
      <c r="IC161" s="100"/>
      <c r="ID161" s="100"/>
      <c r="IE161" s="100"/>
      <c r="IF161" s="100"/>
      <c r="IG161" s="100"/>
      <c r="IH161" s="100"/>
      <c r="II161" s="100"/>
      <c r="IJ161" s="100"/>
      <c r="IK161" s="100"/>
      <c r="IL161" s="100"/>
      <c r="IM161" s="100"/>
      <c r="IN161" s="100"/>
      <c r="IO161" s="100"/>
      <c r="IP161" s="100"/>
      <c r="IQ161" s="100"/>
      <c r="IR161" s="100"/>
    </row>
    <row r="162" spans="1:252" ht="31.2" x14ac:dyDescent="0.3">
      <c r="A162" s="123" t="s">
        <v>223</v>
      </c>
      <c r="B162" s="124">
        <f t="shared" si="46"/>
        <v>8314</v>
      </c>
      <c r="C162" s="124">
        <f t="shared" si="46"/>
        <v>8314</v>
      </c>
      <c r="D162" s="124">
        <f t="shared" si="46"/>
        <v>0</v>
      </c>
      <c r="E162" s="124">
        <v>0</v>
      </c>
      <c r="F162" s="124">
        <v>0</v>
      </c>
      <c r="G162" s="124">
        <f t="shared" si="47"/>
        <v>0</v>
      </c>
      <c r="H162" s="124">
        <v>0</v>
      </c>
      <c r="I162" s="124">
        <v>0</v>
      </c>
      <c r="J162" s="124">
        <f t="shared" si="48"/>
        <v>0</v>
      </c>
      <c r="K162" s="124">
        <v>0</v>
      </c>
      <c r="L162" s="124">
        <v>0</v>
      </c>
      <c r="M162" s="124">
        <f t="shared" si="49"/>
        <v>0</v>
      </c>
      <c r="N162" s="124">
        <v>0</v>
      </c>
      <c r="O162" s="124">
        <v>0</v>
      </c>
      <c r="P162" s="124">
        <f t="shared" si="50"/>
        <v>0</v>
      </c>
      <c r="Q162" s="124">
        <v>8314</v>
      </c>
      <c r="R162" s="124">
        <v>8314</v>
      </c>
      <c r="S162" s="124">
        <f t="shared" si="51"/>
        <v>0</v>
      </c>
      <c r="T162" s="124">
        <v>0</v>
      </c>
      <c r="U162" s="124">
        <v>0</v>
      </c>
      <c r="V162" s="124">
        <f t="shared" si="52"/>
        <v>0</v>
      </c>
      <c r="W162" s="124">
        <v>0</v>
      </c>
      <c r="X162" s="124">
        <v>0</v>
      </c>
      <c r="Y162" s="124">
        <f t="shared" si="53"/>
        <v>0</v>
      </c>
      <c r="Z162" s="124">
        <v>0</v>
      </c>
      <c r="AA162" s="124">
        <v>0</v>
      </c>
      <c r="AB162" s="124">
        <f t="shared" si="54"/>
        <v>0</v>
      </c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  <c r="CD162" s="100"/>
      <c r="CE162" s="100"/>
      <c r="CF162" s="100"/>
      <c r="CG162" s="100"/>
      <c r="CH162" s="100"/>
      <c r="CI162" s="100"/>
      <c r="CJ162" s="100"/>
      <c r="CK162" s="100"/>
      <c r="CL162" s="100"/>
      <c r="CM162" s="100"/>
      <c r="CN162" s="100"/>
      <c r="CO162" s="100"/>
      <c r="CP162" s="100"/>
      <c r="CQ162" s="100"/>
      <c r="CR162" s="100"/>
      <c r="CS162" s="100"/>
      <c r="CT162" s="100"/>
      <c r="CU162" s="100"/>
      <c r="CV162" s="100"/>
      <c r="CW162" s="100"/>
      <c r="CX162" s="100"/>
      <c r="CY162" s="100"/>
      <c r="CZ162" s="100"/>
      <c r="DA162" s="100"/>
      <c r="DB162" s="100"/>
      <c r="DC162" s="100"/>
      <c r="DD162" s="100"/>
      <c r="DE162" s="100"/>
      <c r="DF162" s="100"/>
      <c r="DG162" s="100"/>
      <c r="DH162" s="100"/>
      <c r="DI162" s="100"/>
      <c r="DJ162" s="100"/>
      <c r="DK162" s="100"/>
      <c r="DL162" s="100"/>
      <c r="DM162" s="100"/>
      <c r="DN162" s="100"/>
      <c r="DO162" s="100"/>
      <c r="DP162" s="100"/>
      <c r="DQ162" s="100"/>
      <c r="DR162" s="100"/>
      <c r="DS162" s="100"/>
      <c r="DT162" s="100"/>
      <c r="DU162" s="100"/>
      <c r="DV162" s="100"/>
      <c r="DW162" s="100"/>
      <c r="DX162" s="100"/>
      <c r="DY162" s="100"/>
      <c r="DZ162" s="100"/>
      <c r="EA162" s="100"/>
      <c r="EB162" s="100"/>
      <c r="EC162" s="100"/>
      <c r="ED162" s="100"/>
      <c r="EE162" s="100"/>
      <c r="EF162" s="100"/>
      <c r="EG162" s="100"/>
      <c r="EH162" s="100"/>
      <c r="EI162" s="100"/>
      <c r="EJ162" s="100"/>
      <c r="EK162" s="100"/>
      <c r="EL162" s="100"/>
      <c r="EM162" s="100"/>
      <c r="EN162" s="100"/>
      <c r="EO162" s="100"/>
      <c r="EP162" s="100"/>
      <c r="EQ162" s="100"/>
      <c r="ER162" s="100"/>
      <c r="ES162" s="100"/>
      <c r="ET162" s="100"/>
      <c r="EU162" s="100"/>
      <c r="EV162" s="100"/>
      <c r="EW162" s="100"/>
      <c r="EX162" s="100"/>
      <c r="EY162" s="100"/>
      <c r="EZ162" s="100"/>
      <c r="FA162" s="100"/>
      <c r="FB162" s="100"/>
      <c r="FC162" s="100"/>
      <c r="FD162" s="100"/>
      <c r="FE162" s="100"/>
      <c r="FF162" s="100"/>
      <c r="FG162" s="100"/>
      <c r="FH162" s="100"/>
      <c r="FI162" s="100"/>
      <c r="FJ162" s="100"/>
      <c r="FK162" s="100"/>
      <c r="FL162" s="100"/>
      <c r="FM162" s="100"/>
      <c r="FN162" s="100"/>
      <c r="FO162" s="100"/>
      <c r="FP162" s="100"/>
      <c r="FQ162" s="100"/>
      <c r="FR162" s="100"/>
      <c r="FS162" s="100"/>
      <c r="FT162" s="100"/>
      <c r="FU162" s="100"/>
      <c r="FV162" s="100"/>
      <c r="FW162" s="100"/>
      <c r="FX162" s="100"/>
      <c r="FY162" s="100"/>
      <c r="FZ162" s="100"/>
      <c r="GA162" s="100"/>
      <c r="GB162" s="100"/>
      <c r="GC162" s="100"/>
      <c r="GD162" s="100"/>
      <c r="GE162" s="100"/>
      <c r="GF162" s="100"/>
      <c r="GG162" s="100"/>
      <c r="GH162" s="100"/>
      <c r="GI162" s="100"/>
      <c r="GJ162" s="100"/>
      <c r="GK162" s="100"/>
      <c r="GL162" s="100"/>
      <c r="GM162" s="100"/>
      <c r="GN162" s="100"/>
      <c r="GO162" s="100"/>
      <c r="GP162" s="100"/>
      <c r="GQ162" s="100"/>
      <c r="GR162" s="100"/>
      <c r="GS162" s="100"/>
      <c r="GT162" s="100"/>
      <c r="GU162" s="100"/>
      <c r="GV162" s="100"/>
      <c r="GW162" s="100"/>
      <c r="GX162" s="100"/>
      <c r="GY162" s="100"/>
      <c r="GZ162" s="100"/>
      <c r="HA162" s="100"/>
      <c r="HB162" s="100"/>
      <c r="HC162" s="100"/>
      <c r="HD162" s="100"/>
      <c r="HE162" s="100"/>
      <c r="HF162" s="100"/>
      <c r="HG162" s="100"/>
      <c r="HH162" s="100"/>
      <c r="HI162" s="100"/>
      <c r="HJ162" s="100"/>
      <c r="HK162" s="100"/>
      <c r="HL162" s="100"/>
      <c r="HM162" s="100"/>
      <c r="HN162" s="100"/>
      <c r="HO162" s="100"/>
      <c r="HP162" s="100"/>
      <c r="HQ162" s="100"/>
      <c r="HR162" s="100"/>
      <c r="HS162" s="100"/>
      <c r="HT162" s="100"/>
      <c r="HU162" s="100"/>
      <c r="HV162" s="100"/>
      <c r="HW162" s="100"/>
      <c r="HX162" s="100"/>
      <c r="HY162" s="100"/>
      <c r="HZ162" s="100"/>
      <c r="IA162" s="100"/>
      <c r="IB162" s="100"/>
      <c r="IC162" s="100"/>
      <c r="ID162" s="100"/>
      <c r="IE162" s="100"/>
      <c r="IF162" s="100"/>
      <c r="IG162" s="100"/>
      <c r="IH162" s="100"/>
      <c r="II162" s="100"/>
      <c r="IJ162" s="100"/>
      <c r="IK162" s="100"/>
      <c r="IL162" s="100"/>
      <c r="IM162" s="100"/>
      <c r="IN162" s="100"/>
      <c r="IO162" s="100"/>
      <c r="IP162" s="100"/>
      <c r="IQ162" s="100"/>
      <c r="IR162" s="100"/>
    </row>
    <row r="163" spans="1:252" x14ac:dyDescent="0.3">
      <c r="A163" s="117" t="s">
        <v>123</v>
      </c>
      <c r="B163" s="118">
        <f t="shared" si="46"/>
        <v>476780</v>
      </c>
      <c r="C163" s="118">
        <f t="shared" si="46"/>
        <v>390843</v>
      </c>
      <c r="D163" s="118">
        <f t="shared" si="46"/>
        <v>-85937</v>
      </c>
      <c r="E163" s="118">
        <f>SUM(E164,E170,E175,E168)</f>
        <v>0</v>
      </c>
      <c r="F163" s="118">
        <f>SUM(F164,F170,F175,F168)</f>
        <v>0</v>
      </c>
      <c r="G163" s="118">
        <f t="shared" si="47"/>
        <v>0</v>
      </c>
      <c r="H163" s="118">
        <f>SUM(H164,H170,H175,H168)</f>
        <v>0</v>
      </c>
      <c r="I163" s="118">
        <f>SUM(I164,I170,I175,I168)</f>
        <v>0</v>
      </c>
      <c r="J163" s="118">
        <f t="shared" si="48"/>
        <v>0</v>
      </c>
      <c r="K163" s="118">
        <f>SUM(K164,K170,K175,K168)</f>
        <v>9255</v>
      </c>
      <c r="L163" s="118">
        <f>SUM(L164,L170,L175,L168)</f>
        <v>9255</v>
      </c>
      <c r="M163" s="118">
        <f t="shared" si="49"/>
        <v>0</v>
      </c>
      <c r="N163" s="118">
        <f>SUM(N164,N170,N175,N168)</f>
        <v>230800</v>
      </c>
      <c r="O163" s="118">
        <f>SUM(O164,O170,O175,O168)</f>
        <v>230800</v>
      </c>
      <c r="P163" s="118">
        <f t="shared" si="50"/>
        <v>0</v>
      </c>
      <c r="Q163" s="118">
        <f>SUM(Q164,Q170,Q175,Q168)</f>
        <v>236725</v>
      </c>
      <c r="R163" s="118">
        <f>SUM(R164,R170,R175,R168)</f>
        <v>150788</v>
      </c>
      <c r="S163" s="118">
        <f t="shared" si="51"/>
        <v>-85937</v>
      </c>
      <c r="T163" s="118">
        <f>SUM(T164,T170,T175,T168)</f>
        <v>0</v>
      </c>
      <c r="U163" s="118">
        <f>SUM(U164,U170,U175,U168)</f>
        <v>0</v>
      </c>
      <c r="V163" s="118">
        <f t="shared" si="52"/>
        <v>0</v>
      </c>
      <c r="W163" s="118">
        <f>SUM(W164,W170,W175,W168)</f>
        <v>0</v>
      </c>
      <c r="X163" s="118">
        <f>SUM(X164,X170,X175,X168)</f>
        <v>0</v>
      </c>
      <c r="Y163" s="118">
        <f t="shared" si="53"/>
        <v>0</v>
      </c>
      <c r="Z163" s="118">
        <f>SUM(Z164,Z170,Z175,Z168)</f>
        <v>0</v>
      </c>
      <c r="AA163" s="118">
        <f>SUM(AA164,AA170,AA175,AA168)</f>
        <v>0</v>
      </c>
      <c r="AB163" s="118">
        <f t="shared" si="54"/>
        <v>0</v>
      </c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  <c r="CG163" s="100"/>
      <c r="CH163" s="100"/>
      <c r="CI163" s="100"/>
      <c r="CJ163" s="100"/>
      <c r="CK163" s="100"/>
      <c r="CL163" s="100"/>
      <c r="CM163" s="100"/>
      <c r="CN163" s="100"/>
      <c r="CO163" s="100"/>
      <c r="CP163" s="100"/>
      <c r="CQ163" s="100"/>
      <c r="CR163" s="100"/>
      <c r="CS163" s="100"/>
      <c r="CT163" s="100"/>
      <c r="CU163" s="100"/>
      <c r="CV163" s="100"/>
      <c r="CW163" s="100"/>
      <c r="CX163" s="100"/>
      <c r="CY163" s="100"/>
      <c r="CZ163" s="100"/>
      <c r="DA163" s="100"/>
      <c r="DB163" s="100"/>
      <c r="DC163" s="100"/>
      <c r="DD163" s="100"/>
      <c r="DE163" s="100"/>
      <c r="DF163" s="100"/>
      <c r="DG163" s="100"/>
      <c r="DH163" s="100"/>
      <c r="DI163" s="100"/>
      <c r="DJ163" s="100"/>
      <c r="DK163" s="100"/>
      <c r="DL163" s="100"/>
      <c r="DM163" s="100"/>
      <c r="DN163" s="100"/>
      <c r="DO163" s="100"/>
      <c r="DP163" s="100"/>
      <c r="DQ163" s="100"/>
      <c r="DR163" s="100"/>
      <c r="DS163" s="100"/>
      <c r="DT163" s="100"/>
      <c r="DU163" s="100"/>
      <c r="DV163" s="100"/>
      <c r="DW163" s="100"/>
      <c r="DX163" s="100"/>
      <c r="DY163" s="100"/>
      <c r="DZ163" s="100"/>
      <c r="EA163" s="100"/>
      <c r="EB163" s="100"/>
      <c r="EC163" s="100"/>
      <c r="ED163" s="100"/>
      <c r="EE163" s="100"/>
      <c r="EF163" s="100"/>
      <c r="EG163" s="100"/>
      <c r="EH163" s="100"/>
      <c r="EI163" s="100"/>
      <c r="EJ163" s="100"/>
      <c r="EK163" s="100"/>
      <c r="EL163" s="100"/>
      <c r="EM163" s="100"/>
      <c r="EN163" s="100"/>
      <c r="EO163" s="100"/>
      <c r="EP163" s="100"/>
      <c r="EQ163" s="100"/>
      <c r="ER163" s="100"/>
      <c r="ES163" s="100"/>
      <c r="ET163" s="100"/>
      <c r="EU163" s="100"/>
      <c r="EV163" s="100"/>
      <c r="EW163" s="100"/>
      <c r="EX163" s="100"/>
      <c r="EY163" s="100"/>
      <c r="EZ163" s="100"/>
      <c r="FA163" s="100"/>
      <c r="FB163" s="100"/>
      <c r="FC163" s="100"/>
      <c r="FD163" s="100"/>
      <c r="FE163" s="100"/>
      <c r="FF163" s="100"/>
      <c r="FG163" s="100"/>
      <c r="FH163" s="100"/>
      <c r="FI163" s="100"/>
      <c r="FJ163" s="100"/>
      <c r="FK163" s="100"/>
      <c r="FL163" s="100"/>
      <c r="FM163" s="100"/>
      <c r="FN163" s="100"/>
      <c r="FO163" s="100"/>
      <c r="FP163" s="100"/>
      <c r="FQ163" s="100"/>
      <c r="FR163" s="100"/>
      <c r="FS163" s="100"/>
      <c r="FT163" s="100"/>
      <c r="FU163" s="100"/>
      <c r="FV163" s="100"/>
      <c r="FW163" s="100"/>
      <c r="FX163" s="100"/>
      <c r="FY163" s="100"/>
      <c r="FZ163" s="100"/>
      <c r="GA163" s="100"/>
      <c r="GB163" s="100"/>
      <c r="GC163" s="100"/>
      <c r="GD163" s="100"/>
      <c r="GE163" s="100"/>
      <c r="GF163" s="100"/>
      <c r="GG163" s="100"/>
      <c r="GH163" s="100"/>
      <c r="GI163" s="100"/>
      <c r="GJ163" s="100"/>
      <c r="GK163" s="100"/>
      <c r="GL163" s="100"/>
      <c r="GM163" s="100"/>
      <c r="GN163" s="100"/>
      <c r="GO163" s="100"/>
      <c r="GP163" s="100"/>
      <c r="GQ163" s="100"/>
      <c r="GR163" s="100"/>
      <c r="GS163" s="100"/>
      <c r="GT163" s="100"/>
      <c r="GU163" s="100"/>
      <c r="GV163" s="100"/>
      <c r="GW163" s="100"/>
      <c r="GX163" s="100"/>
      <c r="GY163" s="100"/>
      <c r="GZ163" s="100"/>
      <c r="HA163" s="100"/>
      <c r="HB163" s="100"/>
      <c r="HC163" s="100"/>
      <c r="HD163" s="100"/>
      <c r="HE163" s="100"/>
      <c r="HF163" s="100"/>
      <c r="HG163" s="100"/>
      <c r="HH163" s="100"/>
      <c r="HI163" s="100"/>
      <c r="HJ163" s="100"/>
      <c r="HK163" s="100"/>
      <c r="HL163" s="100"/>
      <c r="HM163" s="100"/>
      <c r="HN163" s="100"/>
      <c r="HO163" s="100"/>
      <c r="HP163" s="100"/>
      <c r="HQ163" s="100"/>
      <c r="HR163" s="100"/>
      <c r="HS163" s="100"/>
      <c r="HT163" s="100"/>
      <c r="HU163" s="100"/>
      <c r="HV163" s="100"/>
      <c r="HW163" s="100"/>
      <c r="HX163" s="100"/>
      <c r="HY163" s="100"/>
      <c r="HZ163" s="100"/>
      <c r="IA163" s="100"/>
      <c r="IB163" s="100"/>
      <c r="IC163" s="100"/>
      <c r="ID163" s="100"/>
      <c r="IE163" s="100"/>
      <c r="IF163" s="100"/>
      <c r="IG163" s="100"/>
      <c r="IH163" s="100"/>
      <c r="II163" s="100"/>
      <c r="IJ163" s="100"/>
      <c r="IK163" s="100"/>
      <c r="IL163" s="100"/>
      <c r="IM163" s="100"/>
      <c r="IN163" s="100"/>
      <c r="IO163" s="100"/>
      <c r="IP163" s="100"/>
      <c r="IQ163" s="100"/>
      <c r="IR163" s="100"/>
    </row>
    <row r="164" spans="1:252" x14ac:dyDescent="0.3">
      <c r="A164" s="117" t="s">
        <v>174</v>
      </c>
      <c r="B164" s="118">
        <f t="shared" si="46"/>
        <v>3870</v>
      </c>
      <c r="C164" s="118">
        <f t="shared" si="46"/>
        <v>7993</v>
      </c>
      <c r="D164" s="118">
        <f t="shared" si="46"/>
        <v>4123</v>
      </c>
      <c r="E164" s="118">
        <f>SUM(E165:E167)</f>
        <v>0</v>
      </c>
      <c r="F164" s="118">
        <f>SUM(F165:F167)</f>
        <v>0</v>
      </c>
      <c r="G164" s="118">
        <f t="shared" si="47"/>
        <v>0</v>
      </c>
      <c r="H164" s="118">
        <f>SUM(H165:H167)</f>
        <v>0</v>
      </c>
      <c r="I164" s="118">
        <f>SUM(I165:I167)</f>
        <v>0</v>
      </c>
      <c r="J164" s="118">
        <f t="shared" si="48"/>
        <v>0</v>
      </c>
      <c r="K164" s="118">
        <f>SUM(K165:K167)</f>
        <v>0</v>
      </c>
      <c r="L164" s="118">
        <f>SUM(L165:L167)</f>
        <v>0</v>
      </c>
      <c r="M164" s="118">
        <f t="shared" si="49"/>
        <v>0</v>
      </c>
      <c r="N164" s="118">
        <f>SUM(N165:N167)</f>
        <v>0</v>
      </c>
      <c r="O164" s="118">
        <f>SUM(O165:O167)</f>
        <v>0</v>
      </c>
      <c r="P164" s="118">
        <f t="shared" si="50"/>
        <v>0</v>
      </c>
      <c r="Q164" s="118">
        <f>SUM(Q165:Q167)</f>
        <v>3870</v>
      </c>
      <c r="R164" s="118">
        <f>SUM(R165:R167)</f>
        <v>7993</v>
      </c>
      <c r="S164" s="118">
        <f t="shared" si="51"/>
        <v>4123</v>
      </c>
      <c r="T164" s="118">
        <f>SUM(T165:T167)</f>
        <v>0</v>
      </c>
      <c r="U164" s="118">
        <f>SUM(U165:U167)</f>
        <v>0</v>
      </c>
      <c r="V164" s="118">
        <f t="shared" si="52"/>
        <v>0</v>
      </c>
      <c r="W164" s="118">
        <f>SUM(W165:W167)</f>
        <v>0</v>
      </c>
      <c r="X164" s="118">
        <f>SUM(X165:X167)</f>
        <v>0</v>
      </c>
      <c r="Y164" s="118">
        <f t="shared" si="53"/>
        <v>0</v>
      </c>
      <c r="Z164" s="118">
        <f>SUM(Z165:Z167)</f>
        <v>0</v>
      </c>
      <c r="AA164" s="118">
        <f>SUM(AA165:AA167)</f>
        <v>0</v>
      </c>
      <c r="AB164" s="118">
        <f t="shared" si="54"/>
        <v>0</v>
      </c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00"/>
      <c r="CI164" s="100"/>
      <c r="CJ164" s="100"/>
      <c r="CK164" s="100"/>
      <c r="CL164" s="100"/>
      <c r="CM164" s="100"/>
      <c r="CN164" s="100"/>
      <c r="CO164" s="100"/>
      <c r="CP164" s="100"/>
      <c r="CQ164" s="100"/>
      <c r="CR164" s="100"/>
      <c r="CS164" s="100"/>
      <c r="CT164" s="100"/>
      <c r="CU164" s="100"/>
      <c r="CV164" s="100"/>
      <c r="CW164" s="100"/>
      <c r="CX164" s="100"/>
      <c r="CY164" s="100"/>
      <c r="CZ164" s="100"/>
      <c r="DA164" s="100"/>
      <c r="DB164" s="100"/>
      <c r="DC164" s="100"/>
      <c r="DD164" s="100"/>
      <c r="DE164" s="100"/>
      <c r="DF164" s="100"/>
      <c r="DG164" s="100"/>
      <c r="DH164" s="100"/>
      <c r="DI164" s="100"/>
      <c r="DJ164" s="100"/>
      <c r="DK164" s="100"/>
      <c r="DL164" s="100"/>
      <c r="DM164" s="100"/>
      <c r="DN164" s="100"/>
      <c r="DO164" s="100"/>
      <c r="DP164" s="100"/>
      <c r="DQ164" s="100"/>
      <c r="DR164" s="100"/>
      <c r="DS164" s="100"/>
      <c r="DT164" s="100"/>
      <c r="DU164" s="100"/>
      <c r="DV164" s="100"/>
      <c r="DW164" s="100"/>
      <c r="DX164" s="100"/>
      <c r="DY164" s="100"/>
      <c r="DZ164" s="100"/>
      <c r="EA164" s="100"/>
      <c r="EB164" s="100"/>
      <c r="EC164" s="100"/>
      <c r="ED164" s="100"/>
      <c r="EE164" s="100"/>
      <c r="EF164" s="100"/>
      <c r="EG164" s="100"/>
      <c r="EH164" s="100"/>
      <c r="EI164" s="100"/>
      <c r="EJ164" s="100"/>
      <c r="EK164" s="100"/>
      <c r="EL164" s="100"/>
      <c r="EM164" s="100"/>
      <c r="EN164" s="100"/>
      <c r="EO164" s="100"/>
      <c r="EP164" s="100"/>
      <c r="EQ164" s="100"/>
      <c r="ER164" s="100"/>
      <c r="ES164" s="100"/>
      <c r="ET164" s="100"/>
      <c r="EU164" s="100"/>
      <c r="EV164" s="100"/>
      <c r="EW164" s="100"/>
      <c r="EX164" s="100"/>
      <c r="EY164" s="100"/>
      <c r="EZ164" s="100"/>
      <c r="FA164" s="100"/>
      <c r="FB164" s="100"/>
      <c r="FC164" s="100"/>
      <c r="FD164" s="100"/>
      <c r="FE164" s="100"/>
      <c r="FF164" s="100"/>
      <c r="FG164" s="100"/>
      <c r="FH164" s="100"/>
      <c r="FI164" s="100"/>
      <c r="FJ164" s="100"/>
      <c r="FK164" s="100"/>
      <c r="FL164" s="100"/>
      <c r="FM164" s="100"/>
      <c r="FN164" s="100"/>
      <c r="FO164" s="100"/>
      <c r="FP164" s="100"/>
      <c r="FQ164" s="100"/>
      <c r="FR164" s="100"/>
      <c r="FS164" s="100"/>
      <c r="FT164" s="100"/>
      <c r="FU164" s="100"/>
      <c r="FV164" s="100"/>
      <c r="FW164" s="100"/>
      <c r="FX164" s="100"/>
      <c r="FY164" s="100"/>
      <c r="FZ164" s="100"/>
      <c r="GA164" s="100"/>
      <c r="GB164" s="100"/>
      <c r="GC164" s="100"/>
      <c r="GD164" s="100"/>
      <c r="GE164" s="100"/>
      <c r="GF164" s="100"/>
      <c r="GG164" s="100"/>
      <c r="GH164" s="100"/>
      <c r="GI164" s="100"/>
      <c r="GJ164" s="100"/>
      <c r="GK164" s="100"/>
      <c r="GL164" s="100"/>
      <c r="GM164" s="100"/>
      <c r="GN164" s="100"/>
      <c r="GO164" s="100"/>
      <c r="GP164" s="100"/>
      <c r="GQ164" s="100"/>
      <c r="GR164" s="100"/>
      <c r="GS164" s="100"/>
      <c r="GT164" s="100"/>
      <c r="GU164" s="100"/>
      <c r="GV164" s="100"/>
      <c r="GW164" s="100"/>
      <c r="GX164" s="100"/>
      <c r="GY164" s="100"/>
      <c r="GZ164" s="100"/>
      <c r="HA164" s="100"/>
      <c r="HB164" s="100"/>
      <c r="HC164" s="100"/>
      <c r="HD164" s="100"/>
      <c r="HE164" s="100"/>
      <c r="HF164" s="100"/>
      <c r="HG164" s="100"/>
      <c r="HH164" s="100"/>
      <c r="HI164" s="100"/>
      <c r="HJ164" s="100"/>
      <c r="HK164" s="100"/>
      <c r="HL164" s="100"/>
      <c r="HM164" s="100"/>
      <c r="HN164" s="100"/>
      <c r="HO164" s="100"/>
      <c r="HP164" s="100"/>
      <c r="HQ164" s="100"/>
      <c r="HR164" s="100"/>
      <c r="HS164" s="100"/>
      <c r="HT164" s="100"/>
      <c r="HU164" s="100"/>
      <c r="HV164" s="100"/>
      <c r="HW164" s="100"/>
      <c r="HX164" s="100"/>
      <c r="HY164" s="100"/>
      <c r="HZ164" s="100"/>
      <c r="IA164" s="100"/>
      <c r="IB164" s="100"/>
      <c r="IC164" s="100"/>
      <c r="ID164" s="100"/>
      <c r="IE164" s="100"/>
      <c r="IF164" s="100"/>
      <c r="IG164" s="100"/>
      <c r="IH164" s="100"/>
      <c r="II164" s="100"/>
      <c r="IJ164" s="100"/>
      <c r="IK164" s="100"/>
      <c r="IL164" s="100"/>
      <c r="IM164" s="100"/>
      <c r="IN164" s="100"/>
      <c r="IO164" s="100"/>
      <c r="IP164" s="100"/>
      <c r="IQ164" s="100"/>
      <c r="IR164" s="100"/>
    </row>
    <row r="165" spans="1:252" ht="31.2" x14ac:dyDescent="0.3">
      <c r="A165" s="123" t="s">
        <v>225</v>
      </c>
      <c r="B165" s="124">
        <f t="shared" si="46"/>
        <v>2503</v>
      </c>
      <c r="C165" s="124">
        <f t="shared" si="46"/>
        <v>2503</v>
      </c>
      <c r="D165" s="124">
        <f t="shared" si="46"/>
        <v>0</v>
      </c>
      <c r="E165" s="124">
        <v>0</v>
      </c>
      <c r="F165" s="124">
        <v>0</v>
      </c>
      <c r="G165" s="124">
        <f t="shared" si="47"/>
        <v>0</v>
      </c>
      <c r="H165" s="124">
        <v>0</v>
      </c>
      <c r="I165" s="124">
        <v>0</v>
      </c>
      <c r="J165" s="124">
        <f t="shared" si="48"/>
        <v>0</v>
      </c>
      <c r="K165" s="124">
        <v>0</v>
      </c>
      <c r="L165" s="124">
        <v>0</v>
      </c>
      <c r="M165" s="124">
        <f t="shared" si="49"/>
        <v>0</v>
      </c>
      <c r="N165" s="124">
        <v>0</v>
      </c>
      <c r="O165" s="124">
        <v>0</v>
      </c>
      <c r="P165" s="124">
        <f t="shared" si="50"/>
        <v>0</v>
      </c>
      <c r="Q165" s="124">
        <v>2503</v>
      </c>
      <c r="R165" s="124">
        <v>2503</v>
      </c>
      <c r="S165" s="124">
        <f t="shared" si="51"/>
        <v>0</v>
      </c>
      <c r="T165" s="124">
        <v>0</v>
      </c>
      <c r="U165" s="124">
        <v>0</v>
      </c>
      <c r="V165" s="124">
        <f t="shared" si="52"/>
        <v>0</v>
      </c>
      <c r="W165" s="124">
        <v>0</v>
      </c>
      <c r="X165" s="124">
        <v>0</v>
      </c>
      <c r="Y165" s="124">
        <f t="shared" si="53"/>
        <v>0</v>
      </c>
      <c r="Z165" s="124">
        <v>0</v>
      </c>
      <c r="AA165" s="124">
        <v>0</v>
      </c>
      <c r="AB165" s="124">
        <f t="shared" si="54"/>
        <v>0</v>
      </c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100"/>
      <c r="CF165" s="100"/>
      <c r="CG165" s="100"/>
      <c r="CH165" s="100"/>
      <c r="CI165" s="100"/>
      <c r="CJ165" s="100"/>
      <c r="CK165" s="100"/>
      <c r="CL165" s="100"/>
      <c r="CM165" s="100"/>
      <c r="CN165" s="100"/>
      <c r="CO165" s="100"/>
      <c r="CP165" s="100"/>
      <c r="CQ165" s="100"/>
      <c r="CR165" s="100"/>
      <c r="CS165" s="100"/>
      <c r="CT165" s="100"/>
      <c r="CU165" s="100"/>
      <c r="CV165" s="100"/>
      <c r="CW165" s="100"/>
      <c r="CX165" s="100"/>
      <c r="CY165" s="100"/>
      <c r="CZ165" s="100"/>
      <c r="DA165" s="100"/>
      <c r="DB165" s="100"/>
      <c r="DC165" s="100"/>
      <c r="DD165" s="100"/>
      <c r="DE165" s="100"/>
      <c r="DF165" s="100"/>
      <c r="DG165" s="100"/>
      <c r="DH165" s="100"/>
      <c r="DI165" s="100"/>
      <c r="DJ165" s="100"/>
      <c r="DK165" s="100"/>
      <c r="DL165" s="100"/>
      <c r="DM165" s="100"/>
      <c r="DN165" s="100"/>
      <c r="DO165" s="100"/>
      <c r="DP165" s="100"/>
      <c r="DQ165" s="100"/>
      <c r="DR165" s="100"/>
      <c r="DS165" s="100"/>
      <c r="DT165" s="100"/>
      <c r="DU165" s="100"/>
      <c r="DV165" s="100"/>
      <c r="DW165" s="100"/>
      <c r="DX165" s="100"/>
      <c r="DY165" s="100"/>
      <c r="DZ165" s="100"/>
      <c r="EA165" s="100"/>
      <c r="EB165" s="100"/>
      <c r="EC165" s="100"/>
      <c r="ED165" s="100"/>
      <c r="EE165" s="100"/>
      <c r="EF165" s="100"/>
      <c r="EG165" s="100"/>
      <c r="EH165" s="100"/>
      <c r="EI165" s="100"/>
      <c r="EJ165" s="100"/>
      <c r="EK165" s="100"/>
      <c r="EL165" s="100"/>
      <c r="EM165" s="100"/>
      <c r="EN165" s="100"/>
      <c r="EO165" s="100"/>
      <c r="EP165" s="100"/>
      <c r="EQ165" s="100"/>
      <c r="ER165" s="100"/>
      <c r="ES165" s="100"/>
      <c r="ET165" s="100"/>
      <c r="EU165" s="100"/>
      <c r="EV165" s="100"/>
      <c r="EW165" s="100"/>
      <c r="EX165" s="100"/>
      <c r="EY165" s="100"/>
      <c r="EZ165" s="100"/>
      <c r="FA165" s="100"/>
      <c r="FB165" s="100"/>
      <c r="FC165" s="100"/>
      <c r="FD165" s="100"/>
      <c r="FE165" s="100"/>
      <c r="FF165" s="100"/>
      <c r="FG165" s="100"/>
      <c r="FH165" s="100"/>
      <c r="FI165" s="100"/>
      <c r="FJ165" s="100"/>
      <c r="FK165" s="100"/>
      <c r="FL165" s="100"/>
      <c r="FM165" s="100"/>
      <c r="FN165" s="100"/>
      <c r="FO165" s="100"/>
      <c r="FP165" s="100"/>
      <c r="FQ165" s="100"/>
      <c r="FR165" s="100"/>
      <c r="FS165" s="100"/>
      <c r="FT165" s="100"/>
      <c r="FU165" s="100"/>
      <c r="FV165" s="100"/>
      <c r="FW165" s="100"/>
      <c r="FX165" s="100"/>
      <c r="FY165" s="100"/>
      <c r="FZ165" s="100"/>
      <c r="GA165" s="100"/>
      <c r="GB165" s="100"/>
      <c r="GC165" s="100"/>
      <c r="GD165" s="100"/>
      <c r="GE165" s="100"/>
      <c r="GF165" s="100"/>
      <c r="GG165" s="100"/>
      <c r="GH165" s="100"/>
      <c r="GI165" s="100"/>
      <c r="GJ165" s="100"/>
      <c r="GK165" s="100"/>
      <c r="GL165" s="100"/>
      <c r="GM165" s="100"/>
      <c r="GN165" s="100"/>
      <c r="GO165" s="100"/>
      <c r="GP165" s="100"/>
      <c r="GQ165" s="100"/>
      <c r="GR165" s="100"/>
      <c r="GS165" s="100"/>
      <c r="GT165" s="100"/>
      <c r="GU165" s="100"/>
      <c r="GV165" s="100"/>
      <c r="GW165" s="100"/>
      <c r="GX165" s="100"/>
      <c r="GY165" s="100"/>
      <c r="GZ165" s="100"/>
      <c r="HA165" s="100"/>
      <c r="HB165" s="100"/>
      <c r="HC165" s="100"/>
      <c r="HD165" s="100"/>
      <c r="HE165" s="100"/>
      <c r="HF165" s="100"/>
      <c r="HG165" s="100"/>
      <c r="HH165" s="100"/>
      <c r="HI165" s="100"/>
      <c r="HJ165" s="100"/>
      <c r="HK165" s="100"/>
      <c r="HL165" s="100"/>
      <c r="HM165" s="100"/>
      <c r="HN165" s="100"/>
      <c r="HO165" s="100"/>
      <c r="HP165" s="100"/>
      <c r="HQ165" s="100"/>
      <c r="HR165" s="100"/>
      <c r="HS165" s="100"/>
      <c r="HT165" s="100"/>
      <c r="HU165" s="100"/>
      <c r="HV165" s="100"/>
      <c r="HW165" s="100"/>
      <c r="HX165" s="100"/>
      <c r="HY165" s="100"/>
      <c r="HZ165" s="100"/>
      <c r="IA165" s="100"/>
      <c r="IB165" s="100"/>
      <c r="IC165" s="100"/>
      <c r="ID165" s="100"/>
      <c r="IE165" s="100"/>
      <c r="IF165" s="100"/>
      <c r="IG165" s="100"/>
      <c r="IH165" s="100"/>
      <c r="II165" s="100"/>
      <c r="IJ165" s="100"/>
      <c r="IK165" s="100"/>
      <c r="IL165" s="100"/>
      <c r="IM165" s="100"/>
      <c r="IN165" s="100"/>
      <c r="IO165" s="100"/>
      <c r="IP165" s="100"/>
      <c r="IQ165" s="100"/>
      <c r="IR165" s="100"/>
    </row>
    <row r="166" spans="1:252" ht="31.2" x14ac:dyDescent="0.3">
      <c r="A166" s="123" t="s">
        <v>226</v>
      </c>
      <c r="B166" s="124">
        <f t="shared" si="46"/>
        <v>1367</v>
      </c>
      <c r="C166" s="124">
        <f t="shared" si="46"/>
        <v>1367</v>
      </c>
      <c r="D166" s="124">
        <f t="shared" si="46"/>
        <v>0</v>
      </c>
      <c r="E166" s="124">
        <v>0</v>
      </c>
      <c r="F166" s="124">
        <v>0</v>
      </c>
      <c r="G166" s="124">
        <f t="shared" si="47"/>
        <v>0</v>
      </c>
      <c r="H166" s="124">
        <v>0</v>
      </c>
      <c r="I166" s="124">
        <v>0</v>
      </c>
      <c r="J166" s="124">
        <f t="shared" si="48"/>
        <v>0</v>
      </c>
      <c r="K166" s="124">
        <v>0</v>
      </c>
      <c r="L166" s="124">
        <v>0</v>
      </c>
      <c r="M166" s="124">
        <f t="shared" si="49"/>
        <v>0</v>
      </c>
      <c r="N166" s="124">
        <v>0</v>
      </c>
      <c r="O166" s="124">
        <v>0</v>
      </c>
      <c r="P166" s="124">
        <f t="shared" si="50"/>
        <v>0</v>
      </c>
      <c r="Q166" s="124">
        <v>1367</v>
      </c>
      <c r="R166" s="124">
        <v>1367</v>
      </c>
      <c r="S166" s="124">
        <f t="shared" si="51"/>
        <v>0</v>
      </c>
      <c r="T166" s="124">
        <v>0</v>
      </c>
      <c r="U166" s="124">
        <v>0</v>
      </c>
      <c r="V166" s="124">
        <f t="shared" si="52"/>
        <v>0</v>
      </c>
      <c r="W166" s="124">
        <v>0</v>
      </c>
      <c r="X166" s="124">
        <v>0</v>
      </c>
      <c r="Y166" s="124">
        <f t="shared" si="53"/>
        <v>0</v>
      </c>
      <c r="Z166" s="124">
        <v>0</v>
      </c>
      <c r="AA166" s="124">
        <v>0</v>
      </c>
      <c r="AB166" s="124">
        <f t="shared" si="54"/>
        <v>0</v>
      </c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100"/>
      <c r="CF166" s="100"/>
      <c r="CG166" s="100"/>
      <c r="CH166" s="100"/>
      <c r="CI166" s="100"/>
      <c r="CJ166" s="100"/>
      <c r="CK166" s="100"/>
      <c r="CL166" s="100"/>
      <c r="CM166" s="100"/>
      <c r="CN166" s="100"/>
      <c r="CO166" s="100"/>
      <c r="CP166" s="100"/>
      <c r="CQ166" s="100"/>
      <c r="CR166" s="100"/>
      <c r="CS166" s="100"/>
      <c r="CT166" s="100"/>
      <c r="CU166" s="100"/>
      <c r="CV166" s="100"/>
      <c r="CW166" s="100"/>
      <c r="CX166" s="100"/>
      <c r="CY166" s="100"/>
      <c r="CZ166" s="100"/>
      <c r="DA166" s="100"/>
      <c r="DB166" s="100"/>
      <c r="DC166" s="100"/>
      <c r="DD166" s="100"/>
      <c r="DE166" s="100"/>
      <c r="DF166" s="100"/>
      <c r="DG166" s="100"/>
      <c r="DH166" s="100"/>
      <c r="DI166" s="100"/>
      <c r="DJ166" s="100"/>
      <c r="DK166" s="100"/>
      <c r="DL166" s="100"/>
      <c r="DM166" s="100"/>
      <c r="DN166" s="100"/>
      <c r="DO166" s="100"/>
      <c r="DP166" s="100"/>
      <c r="DQ166" s="100"/>
      <c r="DR166" s="100"/>
      <c r="DS166" s="100"/>
      <c r="DT166" s="100"/>
      <c r="DU166" s="100"/>
      <c r="DV166" s="100"/>
      <c r="DW166" s="100"/>
      <c r="DX166" s="100"/>
      <c r="DY166" s="100"/>
      <c r="DZ166" s="100"/>
      <c r="EA166" s="100"/>
      <c r="EB166" s="100"/>
      <c r="EC166" s="100"/>
      <c r="ED166" s="100"/>
      <c r="EE166" s="100"/>
      <c r="EF166" s="100"/>
      <c r="EG166" s="100"/>
      <c r="EH166" s="100"/>
      <c r="EI166" s="100"/>
      <c r="EJ166" s="100"/>
      <c r="EK166" s="100"/>
      <c r="EL166" s="100"/>
      <c r="EM166" s="100"/>
      <c r="EN166" s="100"/>
      <c r="EO166" s="100"/>
      <c r="EP166" s="100"/>
      <c r="EQ166" s="100"/>
      <c r="ER166" s="100"/>
      <c r="ES166" s="100"/>
      <c r="ET166" s="100"/>
      <c r="EU166" s="100"/>
      <c r="EV166" s="100"/>
      <c r="EW166" s="100"/>
      <c r="EX166" s="100"/>
      <c r="EY166" s="100"/>
      <c r="EZ166" s="100"/>
      <c r="FA166" s="100"/>
      <c r="FB166" s="100"/>
      <c r="FC166" s="100"/>
      <c r="FD166" s="100"/>
      <c r="FE166" s="100"/>
      <c r="FF166" s="100"/>
      <c r="FG166" s="100"/>
      <c r="FH166" s="100"/>
      <c r="FI166" s="100"/>
      <c r="FJ166" s="100"/>
      <c r="FK166" s="100"/>
      <c r="FL166" s="100"/>
      <c r="FM166" s="100"/>
      <c r="FN166" s="100"/>
      <c r="FO166" s="100"/>
      <c r="FP166" s="100"/>
      <c r="FQ166" s="100"/>
      <c r="FR166" s="100"/>
      <c r="FS166" s="100"/>
      <c r="FT166" s="100"/>
      <c r="FU166" s="100"/>
      <c r="FV166" s="100"/>
      <c r="FW166" s="100"/>
      <c r="FX166" s="100"/>
      <c r="FY166" s="100"/>
      <c r="FZ166" s="100"/>
      <c r="GA166" s="100"/>
      <c r="GB166" s="100"/>
      <c r="GC166" s="100"/>
      <c r="GD166" s="100"/>
      <c r="GE166" s="100"/>
      <c r="GF166" s="100"/>
      <c r="GG166" s="100"/>
      <c r="GH166" s="100"/>
      <c r="GI166" s="100"/>
      <c r="GJ166" s="100"/>
      <c r="GK166" s="100"/>
      <c r="GL166" s="100"/>
      <c r="GM166" s="100"/>
      <c r="GN166" s="100"/>
      <c r="GO166" s="100"/>
      <c r="GP166" s="100"/>
      <c r="GQ166" s="100"/>
      <c r="GR166" s="100"/>
      <c r="GS166" s="100"/>
      <c r="GT166" s="100"/>
      <c r="GU166" s="100"/>
      <c r="GV166" s="100"/>
      <c r="GW166" s="100"/>
      <c r="GX166" s="100"/>
      <c r="GY166" s="100"/>
      <c r="GZ166" s="100"/>
      <c r="HA166" s="100"/>
      <c r="HB166" s="100"/>
      <c r="HC166" s="100"/>
      <c r="HD166" s="100"/>
      <c r="HE166" s="100"/>
      <c r="HF166" s="100"/>
      <c r="HG166" s="100"/>
      <c r="HH166" s="100"/>
      <c r="HI166" s="100"/>
      <c r="HJ166" s="100"/>
      <c r="HK166" s="100"/>
      <c r="HL166" s="100"/>
      <c r="HM166" s="100"/>
      <c r="HN166" s="100"/>
      <c r="HO166" s="100"/>
      <c r="HP166" s="100"/>
      <c r="HQ166" s="100"/>
      <c r="HR166" s="100"/>
      <c r="HS166" s="100"/>
      <c r="HT166" s="100"/>
      <c r="HU166" s="100"/>
      <c r="HV166" s="100"/>
      <c r="HW166" s="100"/>
      <c r="HX166" s="100"/>
      <c r="HY166" s="100"/>
      <c r="HZ166" s="100"/>
      <c r="IA166" s="100"/>
      <c r="IB166" s="100"/>
      <c r="IC166" s="100"/>
      <c r="ID166" s="100"/>
      <c r="IE166" s="100"/>
      <c r="IF166" s="100"/>
      <c r="IG166" s="100"/>
      <c r="IH166" s="100"/>
      <c r="II166" s="100"/>
      <c r="IJ166" s="100"/>
      <c r="IK166" s="100"/>
      <c r="IL166" s="100"/>
      <c r="IM166" s="100"/>
      <c r="IN166" s="100"/>
      <c r="IO166" s="100"/>
      <c r="IP166" s="100"/>
      <c r="IQ166" s="100"/>
      <c r="IR166" s="100"/>
    </row>
    <row r="167" spans="1:252" x14ac:dyDescent="0.3">
      <c r="A167" s="123" t="s">
        <v>227</v>
      </c>
      <c r="B167" s="124">
        <f t="shared" si="46"/>
        <v>0</v>
      </c>
      <c r="C167" s="124">
        <f t="shared" si="46"/>
        <v>4123</v>
      </c>
      <c r="D167" s="124">
        <f t="shared" si="46"/>
        <v>4123</v>
      </c>
      <c r="E167" s="124">
        <v>0</v>
      </c>
      <c r="F167" s="124">
        <v>0</v>
      </c>
      <c r="G167" s="124">
        <f t="shared" si="47"/>
        <v>0</v>
      </c>
      <c r="H167" s="124">
        <v>0</v>
      </c>
      <c r="I167" s="124">
        <v>0</v>
      </c>
      <c r="J167" s="124">
        <f t="shared" si="48"/>
        <v>0</v>
      </c>
      <c r="K167" s="124"/>
      <c r="L167" s="124"/>
      <c r="M167" s="124">
        <f t="shared" si="49"/>
        <v>0</v>
      </c>
      <c r="N167" s="124">
        <v>0</v>
      </c>
      <c r="O167" s="124">
        <v>0</v>
      </c>
      <c r="P167" s="124">
        <f t="shared" si="50"/>
        <v>0</v>
      </c>
      <c r="Q167" s="124"/>
      <c r="R167" s="124">
        <v>4123</v>
      </c>
      <c r="S167" s="124">
        <f t="shared" si="51"/>
        <v>4123</v>
      </c>
      <c r="T167" s="124">
        <v>0</v>
      </c>
      <c r="U167" s="124">
        <v>0</v>
      </c>
      <c r="V167" s="124">
        <f t="shared" si="52"/>
        <v>0</v>
      </c>
      <c r="W167" s="124">
        <v>0</v>
      </c>
      <c r="X167" s="124">
        <v>0</v>
      </c>
      <c r="Y167" s="124">
        <f t="shared" si="53"/>
        <v>0</v>
      </c>
      <c r="Z167" s="124">
        <v>0</v>
      </c>
      <c r="AA167" s="124">
        <v>0</v>
      </c>
      <c r="AB167" s="124">
        <f t="shared" si="54"/>
        <v>0</v>
      </c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0"/>
      <c r="BV167" s="100"/>
      <c r="BW167" s="100"/>
      <c r="BX167" s="100"/>
      <c r="BY167" s="100"/>
      <c r="BZ167" s="100"/>
      <c r="CA167" s="100"/>
      <c r="CB167" s="100"/>
      <c r="CC167" s="100"/>
      <c r="CD167" s="100"/>
      <c r="CE167" s="100"/>
      <c r="CF167" s="100"/>
      <c r="CG167" s="100"/>
      <c r="CH167" s="100"/>
      <c r="CI167" s="100"/>
      <c r="CJ167" s="100"/>
      <c r="CK167" s="100"/>
      <c r="CL167" s="100"/>
      <c r="CM167" s="100"/>
      <c r="CN167" s="100"/>
      <c r="CO167" s="100"/>
      <c r="CP167" s="100"/>
      <c r="CQ167" s="100"/>
      <c r="CR167" s="100"/>
      <c r="CS167" s="100"/>
      <c r="CT167" s="100"/>
      <c r="CU167" s="100"/>
      <c r="CV167" s="100"/>
      <c r="CW167" s="100"/>
      <c r="CX167" s="100"/>
      <c r="CY167" s="100"/>
      <c r="CZ167" s="100"/>
      <c r="DA167" s="100"/>
      <c r="DB167" s="100"/>
      <c r="DC167" s="100"/>
      <c r="DD167" s="100"/>
      <c r="DE167" s="100"/>
      <c r="DF167" s="100"/>
      <c r="DG167" s="100"/>
      <c r="DH167" s="100"/>
      <c r="DI167" s="100"/>
      <c r="DJ167" s="100"/>
      <c r="DK167" s="100"/>
      <c r="DL167" s="100"/>
      <c r="DM167" s="100"/>
      <c r="DN167" s="100"/>
      <c r="DO167" s="100"/>
      <c r="DP167" s="100"/>
      <c r="DQ167" s="100"/>
      <c r="DR167" s="100"/>
      <c r="DS167" s="100"/>
      <c r="DT167" s="100"/>
      <c r="DU167" s="100"/>
      <c r="DV167" s="100"/>
      <c r="DW167" s="100"/>
      <c r="DX167" s="100"/>
      <c r="DY167" s="100"/>
      <c r="DZ167" s="100"/>
      <c r="EA167" s="100"/>
      <c r="EB167" s="100"/>
      <c r="EC167" s="100"/>
      <c r="ED167" s="100"/>
      <c r="EE167" s="100"/>
      <c r="EF167" s="100"/>
      <c r="EG167" s="100"/>
      <c r="EH167" s="100"/>
      <c r="EI167" s="100"/>
      <c r="EJ167" s="100"/>
      <c r="EK167" s="100"/>
      <c r="EL167" s="100"/>
      <c r="EM167" s="100"/>
      <c r="EN167" s="100"/>
      <c r="EO167" s="100"/>
      <c r="EP167" s="100"/>
      <c r="EQ167" s="100"/>
      <c r="ER167" s="100"/>
      <c r="ES167" s="100"/>
      <c r="ET167" s="100"/>
      <c r="EU167" s="100"/>
      <c r="EV167" s="100"/>
      <c r="EW167" s="100"/>
      <c r="EX167" s="100"/>
      <c r="EY167" s="100"/>
      <c r="EZ167" s="100"/>
      <c r="FA167" s="100"/>
      <c r="FB167" s="100"/>
      <c r="FC167" s="100"/>
      <c r="FD167" s="100"/>
      <c r="FE167" s="100"/>
      <c r="FF167" s="100"/>
      <c r="FG167" s="100"/>
      <c r="FH167" s="100"/>
      <c r="FI167" s="100"/>
      <c r="FJ167" s="100"/>
      <c r="FK167" s="100"/>
      <c r="FL167" s="100"/>
      <c r="FM167" s="100"/>
      <c r="FN167" s="100"/>
      <c r="FO167" s="100"/>
      <c r="FP167" s="100"/>
      <c r="FQ167" s="100"/>
      <c r="FR167" s="100"/>
      <c r="FS167" s="100"/>
      <c r="FT167" s="100"/>
      <c r="FU167" s="100"/>
      <c r="FV167" s="100"/>
      <c r="FW167" s="100"/>
      <c r="FX167" s="100"/>
      <c r="FY167" s="100"/>
      <c r="FZ167" s="100"/>
      <c r="GA167" s="100"/>
      <c r="GB167" s="100"/>
      <c r="GC167" s="100"/>
      <c r="GD167" s="100"/>
      <c r="GE167" s="100"/>
      <c r="GF167" s="100"/>
      <c r="GG167" s="100"/>
      <c r="GH167" s="100"/>
      <c r="GI167" s="100"/>
      <c r="GJ167" s="100"/>
      <c r="GK167" s="100"/>
      <c r="GL167" s="100"/>
      <c r="GM167" s="100"/>
      <c r="GN167" s="100"/>
      <c r="GO167" s="100"/>
      <c r="GP167" s="100"/>
      <c r="GQ167" s="100"/>
      <c r="GR167" s="100"/>
      <c r="GS167" s="100"/>
      <c r="GT167" s="100"/>
      <c r="GU167" s="100"/>
      <c r="GV167" s="100"/>
      <c r="GW167" s="100"/>
      <c r="GX167" s="100"/>
      <c r="GY167" s="100"/>
      <c r="GZ167" s="100"/>
      <c r="HA167" s="100"/>
      <c r="HB167" s="100"/>
      <c r="HC167" s="100"/>
      <c r="HD167" s="100"/>
      <c r="HE167" s="100"/>
      <c r="HF167" s="100"/>
      <c r="HG167" s="100"/>
      <c r="HH167" s="100"/>
      <c r="HI167" s="100"/>
      <c r="HJ167" s="100"/>
      <c r="HK167" s="100"/>
      <c r="HL167" s="100"/>
      <c r="HM167" s="100"/>
      <c r="HN167" s="100"/>
      <c r="HO167" s="100"/>
      <c r="HP167" s="100"/>
      <c r="HQ167" s="100"/>
      <c r="HR167" s="100"/>
      <c r="HS167" s="100"/>
      <c r="HT167" s="100"/>
      <c r="HU167" s="100"/>
      <c r="HV167" s="100"/>
      <c r="HW167" s="100"/>
      <c r="HX167" s="100"/>
      <c r="HY167" s="100"/>
      <c r="HZ167" s="100"/>
      <c r="IA167" s="100"/>
      <c r="IB167" s="100"/>
      <c r="IC167" s="100"/>
      <c r="ID167" s="100"/>
      <c r="IE167" s="100"/>
      <c r="IF167" s="100"/>
      <c r="IG167" s="100"/>
      <c r="IH167" s="100"/>
      <c r="II167" s="100"/>
      <c r="IJ167" s="100"/>
      <c r="IK167" s="100"/>
      <c r="IL167" s="100"/>
      <c r="IM167" s="100"/>
      <c r="IN167" s="100"/>
      <c r="IO167" s="100"/>
      <c r="IP167" s="100"/>
      <c r="IQ167" s="100"/>
      <c r="IR167" s="100"/>
    </row>
    <row r="168" spans="1:252" x14ac:dyDescent="0.3">
      <c r="A168" s="117" t="s">
        <v>180</v>
      </c>
      <c r="B168" s="118">
        <f t="shared" si="46"/>
        <v>190849</v>
      </c>
      <c r="C168" s="118">
        <f t="shared" si="46"/>
        <v>190849</v>
      </c>
      <c r="D168" s="118">
        <f t="shared" si="46"/>
        <v>0</v>
      </c>
      <c r="E168" s="118">
        <f>SUM(E169:E169)</f>
        <v>0</v>
      </c>
      <c r="F168" s="118">
        <f>SUM(F169:F169)</f>
        <v>0</v>
      </c>
      <c r="G168" s="118">
        <f t="shared" si="47"/>
        <v>0</v>
      </c>
      <c r="H168" s="118">
        <f>SUM(H169:H169)</f>
        <v>0</v>
      </c>
      <c r="I168" s="118">
        <f>SUM(I169:I169)</f>
        <v>0</v>
      </c>
      <c r="J168" s="118">
        <f t="shared" si="48"/>
        <v>0</v>
      </c>
      <c r="K168" s="118">
        <f>SUM(K169:K169)</f>
        <v>9255</v>
      </c>
      <c r="L168" s="118">
        <f>SUM(L169:L169)</f>
        <v>9255</v>
      </c>
      <c r="M168" s="118">
        <f t="shared" si="49"/>
        <v>0</v>
      </c>
      <c r="N168" s="118">
        <f>SUM(N169:N169)</f>
        <v>181594</v>
      </c>
      <c r="O168" s="118">
        <f>SUM(O169:O169)</f>
        <v>181594</v>
      </c>
      <c r="P168" s="118">
        <f t="shared" si="50"/>
        <v>0</v>
      </c>
      <c r="Q168" s="118">
        <f>SUM(Q169:Q169)</f>
        <v>0</v>
      </c>
      <c r="R168" s="118">
        <f>SUM(R169:R169)</f>
        <v>0</v>
      </c>
      <c r="S168" s="118">
        <f t="shared" si="51"/>
        <v>0</v>
      </c>
      <c r="T168" s="118">
        <f>SUM(T169:T169)</f>
        <v>0</v>
      </c>
      <c r="U168" s="118">
        <f>SUM(U169:U169)</f>
        <v>0</v>
      </c>
      <c r="V168" s="118">
        <f t="shared" si="52"/>
        <v>0</v>
      </c>
      <c r="W168" s="118">
        <f>SUM(W169:W169)</f>
        <v>0</v>
      </c>
      <c r="X168" s="118">
        <f>SUM(X169:X169)</f>
        <v>0</v>
      </c>
      <c r="Y168" s="118">
        <f t="shared" si="53"/>
        <v>0</v>
      </c>
      <c r="Z168" s="118">
        <f>SUM(Z169:Z169)</f>
        <v>0</v>
      </c>
      <c r="AA168" s="118">
        <f>SUM(AA169:AA169)</f>
        <v>0</v>
      </c>
      <c r="AB168" s="118">
        <f t="shared" si="54"/>
        <v>0</v>
      </c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  <c r="DK168" s="116"/>
      <c r="DL168" s="116"/>
      <c r="DM168" s="116"/>
      <c r="DN168" s="116"/>
      <c r="DO168" s="116"/>
      <c r="DP168" s="116"/>
      <c r="DQ168" s="116"/>
      <c r="DR168" s="116"/>
      <c r="DS168" s="116"/>
      <c r="DT168" s="116"/>
      <c r="DU168" s="116"/>
      <c r="DV168" s="116"/>
      <c r="DW168" s="116"/>
      <c r="DX168" s="116"/>
      <c r="DY168" s="116"/>
      <c r="DZ168" s="116"/>
      <c r="EA168" s="116"/>
      <c r="EB168" s="116"/>
      <c r="EC168" s="116"/>
      <c r="ED168" s="116"/>
      <c r="EE168" s="116"/>
      <c r="EF168" s="116"/>
      <c r="EG168" s="116"/>
      <c r="EH168" s="116"/>
      <c r="EI168" s="116"/>
      <c r="EJ168" s="116"/>
      <c r="EK168" s="116"/>
      <c r="EL168" s="116"/>
      <c r="EM168" s="116"/>
      <c r="EN168" s="116"/>
      <c r="EO168" s="116"/>
      <c r="EP168" s="116"/>
      <c r="EQ168" s="116"/>
      <c r="ER168" s="116"/>
      <c r="ES168" s="116"/>
      <c r="ET168" s="116"/>
      <c r="EU168" s="116"/>
      <c r="EV168" s="116"/>
      <c r="EW168" s="116"/>
      <c r="EX168" s="116"/>
      <c r="EY168" s="116"/>
      <c r="EZ168" s="116"/>
      <c r="FA168" s="116"/>
      <c r="FB168" s="116"/>
      <c r="FC168" s="116"/>
      <c r="FD168" s="116"/>
      <c r="FE168" s="116"/>
      <c r="FF168" s="116"/>
      <c r="FG168" s="116"/>
      <c r="FH168" s="116"/>
      <c r="FI168" s="116"/>
      <c r="FJ168" s="116"/>
      <c r="FK168" s="116"/>
      <c r="FL168" s="116"/>
      <c r="FM168" s="116"/>
      <c r="FN168" s="116"/>
      <c r="FO168" s="116"/>
      <c r="FP168" s="116"/>
      <c r="FQ168" s="116"/>
      <c r="FR168" s="116"/>
      <c r="FS168" s="116"/>
      <c r="FT168" s="116"/>
      <c r="FU168" s="116"/>
      <c r="FV168" s="116"/>
      <c r="FW168" s="116"/>
      <c r="FX168" s="116"/>
      <c r="FY168" s="116"/>
      <c r="FZ168" s="116"/>
      <c r="GA168" s="116"/>
      <c r="GB168" s="116"/>
      <c r="GC168" s="116"/>
      <c r="GD168" s="100"/>
      <c r="GE168" s="100"/>
      <c r="GF168" s="100"/>
      <c r="GG168" s="100"/>
      <c r="GH168" s="100"/>
      <c r="GI168" s="100"/>
      <c r="GJ168" s="100"/>
      <c r="GK168" s="100"/>
      <c r="GL168" s="100"/>
      <c r="GM168" s="100"/>
      <c r="GN168" s="100"/>
      <c r="GO168" s="100"/>
      <c r="GP168" s="100"/>
      <c r="GQ168" s="100"/>
      <c r="GR168" s="100"/>
      <c r="GS168" s="100"/>
      <c r="GT168" s="100"/>
      <c r="GU168" s="100"/>
      <c r="GV168" s="100"/>
      <c r="GW168" s="100"/>
      <c r="GX168" s="100"/>
      <c r="GY168" s="100"/>
      <c r="GZ168" s="100"/>
      <c r="HA168" s="100"/>
      <c r="HB168" s="100"/>
      <c r="HC168" s="100"/>
      <c r="HD168" s="100"/>
      <c r="HE168" s="100"/>
      <c r="HF168" s="100"/>
      <c r="HG168" s="100"/>
      <c r="HH168" s="100"/>
      <c r="HI168" s="100"/>
      <c r="HJ168" s="100"/>
      <c r="HK168" s="100"/>
      <c r="HL168" s="100"/>
      <c r="HM168" s="100"/>
      <c r="HN168" s="100"/>
      <c r="HO168" s="100"/>
      <c r="HP168" s="100"/>
      <c r="HQ168" s="100"/>
      <c r="HR168" s="100"/>
      <c r="HS168" s="100"/>
      <c r="HT168" s="100"/>
      <c r="HU168" s="100"/>
      <c r="HV168" s="100"/>
      <c r="HW168" s="100"/>
      <c r="HX168" s="100"/>
      <c r="HY168" s="100"/>
      <c r="HZ168" s="100"/>
      <c r="IA168" s="100"/>
      <c r="IB168" s="100"/>
      <c r="IC168" s="100"/>
      <c r="ID168" s="100"/>
      <c r="IE168" s="100"/>
      <c r="IF168" s="100"/>
      <c r="IG168" s="100"/>
      <c r="IH168" s="100"/>
      <c r="II168" s="100"/>
      <c r="IJ168" s="100"/>
      <c r="IK168" s="100"/>
      <c r="IL168" s="100"/>
      <c r="IM168" s="100"/>
      <c r="IN168" s="100"/>
      <c r="IO168" s="100"/>
      <c r="IP168" s="100"/>
      <c r="IQ168" s="100"/>
      <c r="IR168" s="100"/>
    </row>
    <row r="169" spans="1:252" ht="93.6" x14ac:dyDescent="0.3">
      <c r="A169" s="123" t="s">
        <v>228</v>
      </c>
      <c r="B169" s="124">
        <f t="shared" si="46"/>
        <v>190849</v>
      </c>
      <c r="C169" s="124">
        <f t="shared" si="46"/>
        <v>190849</v>
      </c>
      <c r="D169" s="124">
        <f t="shared" si="46"/>
        <v>0</v>
      </c>
      <c r="E169" s="124">
        <v>0</v>
      </c>
      <c r="F169" s="124">
        <v>0</v>
      </c>
      <c r="G169" s="124">
        <f t="shared" si="47"/>
        <v>0</v>
      </c>
      <c r="H169" s="124">
        <v>0</v>
      </c>
      <c r="I169" s="124">
        <v>0</v>
      </c>
      <c r="J169" s="124">
        <f t="shared" si="48"/>
        <v>0</v>
      </c>
      <c r="K169" s="124">
        <v>9255</v>
      </c>
      <c r="L169" s="124">
        <v>9255</v>
      </c>
      <c r="M169" s="124">
        <f t="shared" si="49"/>
        <v>0</v>
      </c>
      <c r="N169" s="124">
        <v>181594</v>
      </c>
      <c r="O169" s="124">
        <v>181594</v>
      </c>
      <c r="P169" s="124">
        <f t="shared" si="50"/>
        <v>0</v>
      </c>
      <c r="Q169" s="124">
        <v>0</v>
      </c>
      <c r="R169" s="124">
        <v>0</v>
      </c>
      <c r="S169" s="124">
        <f t="shared" si="51"/>
        <v>0</v>
      </c>
      <c r="T169" s="124">
        <v>0</v>
      </c>
      <c r="U169" s="124">
        <v>0</v>
      </c>
      <c r="V169" s="124">
        <f t="shared" si="52"/>
        <v>0</v>
      </c>
      <c r="W169" s="124">
        <v>0</v>
      </c>
      <c r="X169" s="124">
        <v>0</v>
      </c>
      <c r="Y169" s="124">
        <f t="shared" si="53"/>
        <v>0</v>
      </c>
      <c r="Z169" s="124">
        <v>0</v>
      </c>
      <c r="AA169" s="124">
        <v>0</v>
      </c>
      <c r="AB169" s="124">
        <f t="shared" si="54"/>
        <v>0</v>
      </c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0"/>
      <c r="BK169" s="100"/>
      <c r="BL169" s="100"/>
      <c r="BM169" s="100"/>
      <c r="BN169" s="100"/>
      <c r="BO169" s="100"/>
      <c r="BP169" s="100"/>
      <c r="BQ169" s="100"/>
      <c r="BR169" s="100"/>
      <c r="BS169" s="100"/>
      <c r="BT169" s="100"/>
      <c r="BU169" s="100"/>
      <c r="BV169" s="100"/>
      <c r="BW169" s="100"/>
      <c r="BX169" s="100"/>
      <c r="BY169" s="100"/>
      <c r="BZ169" s="100"/>
      <c r="CA169" s="100"/>
      <c r="CB169" s="100"/>
      <c r="CC169" s="100"/>
      <c r="CD169" s="100"/>
      <c r="CE169" s="100"/>
      <c r="CF169" s="100"/>
      <c r="CG169" s="100"/>
      <c r="CH169" s="100"/>
      <c r="CI169" s="100"/>
      <c r="CJ169" s="100"/>
      <c r="CK169" s="100"/>
      <c r="CL169" s="100"/>
      <c r="CM169" s="100"/>
      <c r="CN169" s="100"/>
      <c r="CO169" s="100"/>
      <c r="CP169" s="100"/>
      <c r="CQ169" s="100"/>
      <c r="CR169" s="100"/>
      <c r="CS169" s="100"/>
      <c r="CT169" s="100"/>
      <c r="CU169" s="100"/>
      <c r="CV169" s="100"/>
      <c r="CW169" s="100"/>
      <c r="CX169" s="100"/>
      <c r="CY169" s="100"/>
      <c r="CZ169" s="100"/>
      <c r="DA169" s="100"/>
      <c r="DB169" s="100"/>
      <c r="DC169" s="100"/>
      <c r="DD169" s="100"/>
      <c r="DE169" s="100"/>
      <c r="DF169" s="100"/>
      <c r="DG169" s="100"/>
      <c r="DH169" s="100"/>
      <c r="DI169" s="100"/>
      <c r="DJ169" s="100"/>
      <c r="DK169" s="100"/>
      <c r="DL169" s="100"/>
      <c r="DM169" s="100"/>
      <c r="DN169" s="100"/>
      <c r="DO169" s="100"/>
      <c r="DP169" s="100"/>
      <c r="DQ169" s="100"/>
      <c r="DR169" s="100"/>
      <c r="DS169" s="100"/>
      <c r="DT169" s="100"/>
      <c r="DU169" s="100"/>
      <c r="DV169" s="100"/>
      <c r="DW169" s="100"/>
      <c r="DX169" s="100"/>
      <c r="DY169" s="100"/>
      <c r="DZ169" s="100"/>
      <c r="EA169" s="100"/>
      <c r="EB169" s="100"/>
      <c r="EC169" s="100"/>
      <c r="ED169" s="100"/>
      <c r="EE169" s="100"/>
      <c r="EF169" s="100"/>
      <c r="EG169" s="100"/>
      <c r="EH169" s="100"/>
      <c r="EI169" s="100"/>
      <c r="EJ169" s="100"/>
      <c r="EK169" s="100"/>
      <c r="EL169" s="100"/>
      <c r="EM169" s="100"/>
      <c r="EN169" s="100"/>
      <c r="EO169" s="100"/>
      <c r="EP169" s="100"/>
      <c r="EQ169" s="100"/>
      <c r="ER169" s="100"/>
      <c r="ES169" s="100"/>
      <c r="ET169" s="100"/>
      <c r="EU169" s="100"/>
      <c r="EV169" s="100"/>
      <c r="EW169" s="100"/>
      <c r="EX169" s="100"/>
      <c r="EY169" s="100"/>
      <c r="EZ169" s="100"/>
      <c r="FA169" s="100"/>
      <c r="FB169" s="100"/>
      <c r="FC169" s="100"/>
      <c r="FD169" s="100"/>
      <c r="FE169" s="100"/>
      <c r="FF169" s="100"/>
      <c r="FG169" s="100"/>
      <c r="FH169" s="100"/>
      <c r="FI169" s="100"/>
      <c r="FJ169" s="100"/>
      <c r="FK169" s="100"/>
      <c r="FL169" s="100"/>
      <c r="FM169" s="100"/>
      <c r="FN169" s="100"/>
      <c r="FO169" s="100"/>
      <c r="FP169" s="100"/>
      <c r="FQ169" s="100"/>
      <c r="FR169" s="100"/>
      <c r="FS169" s="100"/>
      <c r="FT169" s="100"/>
      <c r="FU169" s="100"/>
      <c r="FV169" s="100"/>
      <c r="FW169" s="100"/>
      <c r="FX169" s="100"/>
      <c r="FY169" s="100"/>
      <c r="FZ169" s="100"/>
      <c r="GA169" s="100"/>
      <c r="GB169" s="100"/>
      <c r="GC169" s="100"/>
      <c r="GD169" s="100"/>
      <c r="GE169" s="100"/>
      <c r="GF169" s="100"/>
      <c r="GG169" s="100"/>
      <c r="GH169" s="100"/>
      <c r="GI169" s="100"/>
      <c r="GJ169" s="100"/>
      <c r="GK169" s="100"/>
      <c r="GL169" s="100"/>
      <c r="GM169" s="100"/>
      <c r="GN169" s="100"/>
      <c r="GO169" s="100"/>
      <c r="GP169" s="100"/>
      <c r="GQ169" s="100"/>
      <c r="GR169" s="100"/>
      <c r="GS169" s="100"/>
      <c r="GT169" s="100"/>
      <c r="GU169" s="100"/>
      <c r="GV169" s="100"/>
      <c r="GW169" s="100"/>
      <c r="GX169" s="100"/>
      <c r="GY169" s="100"/>
      <c r="GZ169" s="100"/>
      <c r="HA169" s="100"/>
      <c r="HB169" s="100"/>
      <c r="HC169" s="100"/>
      <c r="HD169" s="100"/>
      <c r="HE169" s="100"/>
      <c r="HF169" s="100"/>
      <c r="HG169" s="100"/>
      <c r="HH169" s="100"/>
      <c r="HI169" s="100"/>
      <c r="HJ169" s="100"/>
      <c r="HK169" s="100"/>
      <c r="HL169" s="100"/>
      <c r="HM169" s="100"/>
      <c r="HN169" s="100"/>
      <c r="HO169" s="100"/>
      <c r="HP169" s="100"/>
      <c r="HQ169" s="100"/>
      <c r="HR169" s="100"/>
      <c r="HS169" s="100"/>
      <c r="HT169" s="100"/>
      <c r="HU169" s="100"/>
      <c r="HV169" s="100"/>
      <c r="HW169" s="100"/>
      <c r="HX169" s="100"/>
      <c r="HY169" s="100"/>
      <c r="HZ169" s="100"/>
      <c r="IA169" s="100"/>
      <c r="IB169" s="100"/>
      <c r="IC169" s="100"/>
      <c r="ID169" s="100"/>
      <c r="IE169" s="100"/>
      <c r="IF169" s="100"/>
      <c r="IG169" s="100"/>
      <c r="IH169" s="100"/>
      <c r="II169" s="100"/>
      <c r="IJ169" s="100"/>
      <c r="IK169" s="100"/>
      <c r="IL169" s="100"/>
      <c r="IM169" s="100"/>
      <c r="IN169" s="100"/>
      <c r="IO169" s="100"/>
      <c r="IP169" s="100"/>
      <c r="IQ169" s="100"/>
      <c r="IR169" s="100"/>
    </row>
    <row r="170" spans="1:252" ht="31.2" x14ac:dyDescent="0.3">
      <c r="A170" s="117" t="s">
        <v>182</v>
      </c>
      <c r="B170" s="118">
        <f t="shared" si="46"/>
        <v>208910</v>
      </c>
      <c r="C170" s="118">
        <f t="shared" si="46"/>
        <v>118850</v>
      </c>
      <c r="D170" s="118">
        <f t="shared" si="46"/>
        <v>-90060</v>
      </c>
      <c r="E170" s="118">
        <f>SUM(E171:E174)</f>
        <v>0</v>
      </c>
      <c r="F170" s="118">
        <f>SUM(F171:F174)</f>
        <v>0</v>
      </c>
      <c r="G170" s="118">
        <f t="shared" si="47"/>
        <v>0</v>
      </c>
      <c r="H170" s="118">
        <f>SUM(H171:H174)</f>
        <v>0</v>
      </c>
      <c r="I170" s="118">
        <f>SUM(I171:I174)</f>
        <v>0</v>
      </c>
      <c r="J170" s="118">
        <f t="shared" si="48"/>
        <v>0</v>
      </c>
      <c r="K170" s="118">
        <f>SUM(K171:K174)</f>
        <v>0</v>
      </c>
      <c r="L170" s="118">
        <f>SUM(L171:L174)</f>
        <v>0</v>
      </c>
      <c r="M170" s="118">
        <f t="shared" si="49"/>
        <v>0</v>
      </c>
      <c r="N170" s="118">
        <f>SUM(N171:N174)</f>
        <v>49206</v>
      </c>
      <c r="O170" s="118">
        <f>SUM(O171:O174)</f>
        <v>49206</v>
      </c>
      <c r="P170" s="118">
        <f t="shared" si="50"/>
        <v>0</v>
      </c>
      <c r="Q170" s="118">
        <f>SUM(Q171:Q174)</f>
        <v>159704</v>
      </c>
      <c r="R170" s="118">
        <f>SUM(R171:R174)</f>
        <v>69644</v>
      </c>
      <c r="S170" s="118">
        <f t="shared" si="51"/>
        <v>-90060</v>
      </c>
      <c r="T170" s="118">
        <f>SUM(T171:T174)</f>
        <v>0</v>
      </c>
      <c r="U170" s="118">
        <f>SUM(U171:U174)</f>
        <v>0</v>
      </c>
      <c r="V170" s="118">
        <f t="shared" si="52"/>
        <v>0</v>
      </c>
      <c r="W170" s="118">
        <f>SUM(W171:W174)</f>
        <v>0</v>
      </c>
      <c r="X170" s="118">
        <f>SUM(X171:X174)</f>
        <v>0</v>
      </c>
      <c r="Y170" s="118">
        <f t="shared" si="53"/>
        <v>0</v>
      </c>
      <c r="Z170" s="118">
        <f>SUM(Z171:Z174)</f>
        <v>0</v>
      </c>
      <c r="AA170" s="118">
        <f>SUM(AA171:AA174)</f>
        <v>0</v>
      </c>
      <c r="AB170" s="118">
        <f t="shared" si="54"/>
        <v>0</v>
      </c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  <c r="BY170" s="100"/>
      <c r="BZ170" s="100"/>
      <c r="CA170" s="100"/>
      <c r="CB170" s="100"/>
      <c r="CC170" s="100"/>
      <c r="CD170" s="100"/>
      <c r="CE170" s="100"/>
      <c r="CF170" s="100"/>
      <c r="CG170" s="100"/>
      <c r="CH170" s="100"/>
      <c r="CI170" s="100"/>
      <c r="CJ170" s="100"/>
      <c r="CK170" s="100"/>
      <c r="CL170" s="100"/>
      <c r="CM170" s="100"/>
      <c r="CN170" s="100"/>
      <c r="CO170" s="100"/>
      <c r="CP170" s="100"/>
      <c r="CQ170" s="100"/>
      <c r="CR170" s="100"/>
      <c r="CS170" s="100"/>
      <c r="CT170" s="100"/>
      <c r="CU170" s="100"/>
      <c r="CV170" s="100"/>
      <c r="CW170" s="100"/>
      <c r="CX170" s="100"/>
      <c r="CY170" s="100"/>
      <c r="CZ170" s="100"/>
      <c r="DA170" s="100"/>
      <c r="DB170" s="100"/>
      <c r="DC170" s="100"/>
      <c r="DD170" s="100"/>
      <c r="DE170" s="100"/>
      <c r="DF170" s="100"/>
      <c r="DG170" s="100"/>
      <c r="DH170" s="100"/>
      <c r="DI170" s="100"/>
      <c r="DJ170" s="100"/>
      <c r="DK170" s="100"/>
      <c r="DL170" s="100"/>
      <c r="DM170" s="100"/>
      <c r="DN170" s="100"/>
      <c r="DO170" s="100"/>
      <c r="DP170" s="100"/>
      <c r="DQ170" s="100"/>
      <c r="DR170" s="100"/>
      <c r="DS170" s="100"/>
      <c r="DT170" s="100"/>
      <c r="DU170" s="100"/>
      <c r="DV170" s="100"/>
      <c r="DW170" s="100"/>
      <c r="DX170" s="100"/>
      <c r="DY170" s="100"/>
      <c r="DZ170" s="100"/>
      <c r="EA170" s="100"/>
      <c r="EB170" s="100"/>
      <c r="EC170" s="100"/>
      <c r="ED170" s="100"/>
      <c r="EE170" s="100"/>
      <c r="EF170" s="100"/>
      <c r="EG170" s="100"/>
      <c r="EH170" s="100"/>
      <c r="EI170" s="100"/>
      <c r="EJ170" s="100"/>
      <c r="EK170" s="100"/>
      <c r="EL170" s="100"/>
      <c r="EM170" s="100"/>
      <c r="EN170" s="100"/>
      <c r="EO170" s="100"/>
      <c r="EP170" s="100"/>
      <c r="EQ170" s="100"/>
      <c r="ER170" s="100"/>
      <c r="ES170" s="100"/>
      <c r="ET170" s="100"/>
      <c r="EU170" s="100"/>
      <c r="EV170" s="100"/>
      <c r="EW170" s="100"/>
      <c r="EX170" s="100"/>
      <c r="EY170" s="100"/>
      <c r="EZ170" s="100"/>
      <c r="FA170" s="100"/>
      <c r="FB170" s="100"/>
      <c r="FC170" s="100"/>
      <c r="FD170" s="100"/>
      <c r="FE170" s="100"/>
      <c r="FF170" s="100"/>
      <c r="FG170" s="100"/>
      <c r="FH170" s="100"/>
      <c r="FI170" s="100"/>
      <c r="FJ170" s="100"/>
      <c r="FK170" s="100"/>
      <c r="FL170" s="100"/>
      <c r="FM170" s="100"/>
      <c r="FN170" s="100"/>
      <c r="FO170" s="100"/>
      <c r="FP170" s="100"/>
      <c r="FQ170" s="100"/>
      <c r="FR170" s="100"/>
      <c r="FS170" s="100"/>
      <c r="FT170" s="100"/>
      <c r="FU170" s="100"/>
      <c r="FV170" s="100"/>
      <c r="FW170" s="100"/>
      <c r="FX170" s="100"/>
      <c r="FY170" s="100"/>
      <c r="FZ170" s="100"/>
      <c r="GA170" s="100"/>
      <c r="GB170" s="100"/>
      <c r="GC170" s="100"/>
      <c r="GD170" s="100"/>
      <c r="GE170" s="100"/>
      <c r="GF170" s="100"/>
      <c r="GG170" s="100"/>
      <c r="GH170" s="100"/>
      <c r="GI170" s="100"/>
      <c r="GJ170" s="100"/>
      <c r="GK170" s="100"/>
      <c r="GL170" s="100"/>
      <c r="GM170" s="100"/>
      <c r="GN170" s="100"/>
      <c r="GO170" s="100"/>
      <c r="GP170" s="100"/>
      <c r="GQ170" s="100"/>
      <c r="GR170" s="100"/>
      <c r="GS170" s="100"/>
      <c r="GT170" s="100"/>
      <c r="GU170" s="100"/>
      <c r="GV170" s="100"/>
      <c r="GW170" s="100"/>
      <c r="GX170" s="100"/>
      <c r="GY170" s="100"/>
      <c r="GZ170" s="100"/>
      <c r="HA170" s="100"/>
      <c r="HB170" s="100"/>
      <c r="HC170" s="100"/>
      <c r="HD170" s="100"/>
      <c r="HE170" s="100"/>
      <c r="HF170" s="100"/>
      <c r="HG170" s="100"/>
      <c r="HH170" s="100"/>
      <c r="HI170" s="100"/>
      <c r="HJ170" s="100"/>
      <c r="HK170" s="100"/>
      <c r="HL170" s="100"/>
      <c r="HM170" s="100"/>
      <c r="HN170" s="100"/>
      <c r="HO170" s="100"/>
      <c r="HP170" s="100"/>
      <c r="HQ170" s="100"/>
      <c r="HR170" s="100"/>
      <c r="HS170" s="100"/>
      <c r="HT170" s="100"/>
      <c r="HU170" s="100"/>
      <c r="HV170" s="100"/>
      <c r="HW170" s="100"/>
      <c r="HX170" s="100"/>
      <c r="HY170" s="100"/>
      <c r="HZ170" s="100"/>
      <c r="IA170" s="100"/>
      <c r="IB170" s="100"/>
      <c r="IC170" s="100"/>
      <c r="ID170" s="100"/>
      <c r="IE170" s="100"/>
      <c r="IF170" s="100"/>
      <c r="IG170" s="100"/>
      <c r="IH170" s="100"/>
      <c r="II170" s="100"/>
      <c r="IJ170" s="100"/>
      <c r="IK170" s="100"/>
      <c r="IL170" s="100"/>
      <c r="IM170" s="100"/>
      <c r="IN170" s="100"/>
      <c r="IO170" s="100"/>
      <c r="IP170" s="100"/>
      <c r="IQ170" s="100"/>
      <c r="IR170" s="100"/>
    </row>
    <row r="171" spans="1:252" ht="46.8" x14ac:dyDescent="0.3">
      <c r="A171" s="123" t="s">
        <v>229</v>
      </c>
      <c r="B171" s="124">
        <f t="shared" si="46"/>
        <v>67417</v>
      </c>
      <c r="C171" s="124">
        <f t="shared" si="46"/>
        <v>67417</v>
      </c>
      <c r="D171" s="124">
        <f t="shared" si="46"/>
        <v>0</v>
      </c>
      <c r="E171" s="124">
        <v>0</v>
      </c>
      <c r="F171" s="124">
        <v>0</v>
      </c>
      <c r="G171" s="124">
        <f t="shared" si="47"/>
        <v>0</v>
      </c>
      <c r="H171" s="124">
        <v>0</v>
      </c>
      <c r="I171" s="124">
        <v>0</v>
      </c>
      <c r="J171" s="124">
        <f t="shared" si="48"/>
        <v>0</v>
      </c>
      <c r="K171" s="124"/>
      <c r="L171" s="124"/>
      <c r="M171" s="124">
        <f t="shared" si="49"/>
        <v>0</v>
      </c>
      <c r="N171" s="124">
        <v>0</v>
      </c>
      <c r="O171" s="124">
        <v>0</v>
      </c>
      <c r="P171" s="124">
        <f t="shared" si="50"/>
        <v>0</v>
      </c>
      <c r="Q171" s="124">
        <v>67417</v>
      </c>
      <c r="R171" s="124">
        <v>67417</v>
      </c>
      <c r="S171" s="124">
        <f t="shared" si="51"/>
        <v>0</v>
      </c>
      <c r="T171" s="124">
        <v>0</v>
      </c>
      <c r="U171" s="124">
        <v>0</v>
      </c>
      <c r="V171" s="124">
        <f t="shared" si="52"/>
        <v>0</v>
      </c>
      <c r="W171" s="124">
        <v>0</v>
      </c>
      <c r="X171" s="124">
        <v>0</v>
      </c>
      <c r="Y171" s="124">
        <f t="shared" si="53"/>
        <v>0</v>
      </c>
      <c r="Z171" s="124">
        <v>0</v>
      </c>
      <c r="AA171" s="124">
        <v>0</v>
      </c>
      <c r="AB171" s="124">
        <f t="shared" si="54"/>
        <v>0</v>
      </c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0"/>
      <c r="CE171" s="100"/>
      <c r="CF171" s="100"/>
      <c r="CG171" s="100"/>
      <c r="CH171" s="100"/>
      <c r="CI171" s="100"/>
      <c r="CJ171" s="100"/>
      <c r="CK171" s="100"/>
      <c r="CL171" s="100"/>
      <c r="CM171" s="100"/>
      <c r="CN171" s="100"/>
      <c r="CO171" s="100"/>
      <c r="CP171" s="100"/>
      <c r="CQ171" s="100"/>
      <c r="CR171" s="100"/>
      <c r="CS171" s="100"/>
      <c r="CT171" s="100"/>
      <c r="CU171" s="100"/>
      <c r="CV171" s="100"/>
      <c r="CW171" s="100"/>
      <c r="CX171" s="100"/>
      <c r="CY171" s="100"/>
      <c r="CZ171" s="100"/>
      <c r="DA171" s="100"/>
      <c r="DB171" s="100"/>
      <c r="DC171" s="100"/>
      <c r="DD171" s="100"/>
      <c r="DE171" s="100"/>
      <c r="DF171" s="100"/>
      <c r="DG171" s="100"/>
      <c r="DH171" s="100"/>
      <c r="DI171" s="100"/>
      <c r="DJ171" s="100"/>
      <c r="DK171" s="100"/>
      <c r="DL171" s="100"/>
      <c r="DM171" s="100"/>
      <c r="DN171" s="100"/>
      <c r="DO171" s="100"/>
      <c r="DP171" s="100"/>
      <c r="DQ171" s="100"/>
      <c r="DR171" s="100"/>
      <c r="DS171" s="100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  <c r="ET171" s="100"/>
      <c r="EU171" s="100"/>
      <c r="EV171" s="100"/>
      <c r="EW171" s="100"/>
      <c r="EX171" s="100"/>
      <c r="EY171" s="100"/>
      <c r="EZ171" s="100"/>
      <c r="FA171" s="100"/>
      <c r="FB171" s="100"/>
      <c r="FC171" s="100"/>
      <c r="FD171" s="100"/>
      <c r="FE171" s="100"/>
      <c r="FF171" s="100"/>
      <c r="FG171" s="100"/>
      <c r="FH171" s="100"/>
      <c r="FI171" s="100"/>
      <c r="FJ171" s="100"/>
      <c r="FK171" s="100"/>
      <c r="FL171" s="100"/>
      <c r="FM171" s="100"/>
      <c r="FN171" s="100"/>
      <c r="FO171" s="100"/>
      <c r="FP171" s="100"/>
      <c r="FQ171" s="100"/>
      <c r="FR171" s="100"/>
      <c r="FS171" s="100"/>
      <c r="FT171" s="100"/>
      <c r="FU171" s="100"/>
      <c r="FV171" s="100"/>
      <c r="FW171" s="100"/>
      <c r="FX171" s="100"/>
      <c r="FY171" s="100"/>
      <c r="FZ171" s="100"/>
      <c r="GA171" s="100"/>
      <c r="GB171" s="100"/>
      <c r="GC171" s="100"/>
      <c r="GD171" s="100"/>
      <c r="GE171" s="100"/>
      <c r="GF171" s="100"/>
      <c r="GG171" s="100"/>
      <c r="GH171" s="100"/>
      <c r="GI171" s="100"/>
      <c r="GJ171" s="100"/>
      <c r="GK171" s="100"/>
      <c r="GL171" s="100"/>
      <c r="GM171" s="100"/>
      <c r="GN171" s="100"/>
      <c r="GO171" s="100"/>
      <c r="GP171" s="100"/>
      <c r="GQ171" s="100"/>
      <c r="GR171" s="100"/>
      <c r="GS171" s="100"/>
      <c r="GT171" s="100"/>
      <c r="GU171" s="100"/>
      <c r="GV171" s="100"/>
      <c r="GW171" s="100"/>
      <c r="GX171" s="100"/>
      <c r="GY171" s="100"/>
      <c r="GZ171" s="100"/>
      <c r="HA171" s="100"/>
      <c r="HB171" s="100"/>
      <c r="HC171" s="100"/>
      <c r="HD171" s="100"/>
      <c r="HE171" s="100"/>
      <c r="HF171" s="100"/>
      <c r="HG171" s="100"/>
      <c r="HH171" s="100"/>
      <c r="HI171" s="100"/>
      <c r="HJ171" s="100"/>
      <c r="HK171" s="100"/>
      <c r="HL171" s="100"/>
      <c r="HM171" s="100"/>
      <c r="HN171" s="100"/>
      <c r="HO171" s="100"/>
      <c r="HP171" s="100"/>
      <c r="HQ171" s="100"/>
      <c r="HR171" s="100"/>
      <c r="HS171" s="100"/>
      <c r="HT171" s="100"/>
      <c r="HU171" s="100"/>
      <c r="HV171" s="100"/>
      <c r="HW171" s="100"/>
      <c r="HX171" s="100"/>
      <c r="HY171" s="100"/>
      <c r="HZ171" s="100"/>
      <c r="IA171" s="100"/>
      <c r="IB171" s="100"/>
      <c r="IC171" s="100"/>
      <c r="ID171" s="100"/>
      <c r="IE171" s="100"/>
      <c r="IF171" s="100"/>
      <c r="IG171" s="100"/>
      <c r="IH171" s="100"/>
      <c r="II171" s="100"/>
      <c r="IJ171" s="100"/>
      <c r="IK171" s="100"/>
      <c r="IL171" s="100"/>
      <c r="IM171" s="100"/>
      <c r="IN171" s="100"/>
      <c r="IO171" s="100"/>
      <c r="IP171" s="100"/>
      <c r="IQ171" s="100"/>
      <c r="IR171" s="100"/>
    </row>
    <row r="172" spans="1:252" x14ac:dyDescent="0.3">
      <c r="A172" s="123" t="s">
        <v>230</v>
      </c>
      <c r="B172" s="124">
        <f t="shared" si="46"/>
        <v>90060</v>
      </c>
      <c r="C172" s="124">
        <f t="shared" si="46"/>
        <v>0</v>
      </c>
      <c r="D172" s="124">
        <f t="shared" si="46"/>
        <v>-90060</v>
      </c>
      <c r="E172" s="124">
        <v>0</v>
      </c>
      <c r="F172" s="124">
        <v>0</v>
      </c>
      <c r="G172" s="124">
        <f t="shared" si="47"/>
        <v>0</v>
      </c>
      <c r="H172" s="124">
        <v>0</v>
      </c>
      <c r="I172" s="124">
        <v>0</v>
      </c>
      <c r="J172" s="124">
        <f t="shared" si="48"/>
        <v>0</v>
      </c>
      <c r="K172" s="124"/>
      <c r="L172" s="124"/>
      <c r="M172" s="124">
        <f t="shared" si="49"/>
        <v>0</v>
      </c>
      <c r="N172" s="124">
        <v>0</v>
      </c>
      <c r="O172" s="124">
        <v>0</v>
      </c>
      <c r="P172" s="124">
        <f t="shared" si="50"/>
        <v>0</v>
      </c>
      <c r="Q172" s="124">
        <v>90060</v>
      </c>
      <c r="R172" s="124">
        <f>90060-90060</f>
        <v>0</v>
      </c>
      <c r="S172" s="124">
        <f t="shared" si="51"/>
        <v>-90060</v>
      </c>
      <c r="T172" s="124">
        <v>0</v>
      </c>
      <c r="U172" s="124">
        <v>0</v>
      </c>
      <c r="V172" s="124">
        <f t="shared" si="52"/>
        <v>0</v>
      </c>
      <c r="W172" s="124">
        <v>0</v>
      </c>
      <c r="X172" s="124">
        <v>0</v>
      </c>
      <c r="Y172" s="124">
        <f t="shared" si="53"/>
        <v>0</v>
      </c>
      <c r="Z172" s="124">
        <v>0</v>
      </c>
      <c r="AA172" s="124">
        <v>0</v>
      </c>
      <c r="AB172" s="124">
        <f t="shared" si="54"/>
        <v>0</v>
      </c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  <c r="CD172" s="100"/>
      <c r="CE172" s="100"/>
      <c r="CF172" s="100"/>
      <c r="CG172" s="100"/>
      <c r="CH172" s="100"/>
      <c r="CI172" s="100"/>
      <c r="CJ172" s="100"/>
      <c r="CK172" s="100"/>
      <c r="CL172" s="100"/>
      <c r="CM172" s="100"/>
      <c r="CN172" s="100"/>
      <c r="CO172" s="100"/>
      <c r="CP172" s="100"/>
      <c r="CQ172" s="100"/>
      <c r="CR172" s="100"/>
      <c r="CS172" s="100"/>
      <c r="CT172" s="100"/>
      <c r="CU172" s="100"/>
      <c r="CV172" s="100"/>
      <c r="CW172" s="100"/>
      <c r="CX172" s="100"/>
      <c r="CY172" s="100"/>
      <c r="CZ172" s="100"/>
      <c r="DA172" s="100"/>
      <c r="DB172" s="100"/>
      <c r="DC172" s="100"/>
      <c r="DD172" s="100"/>
      <c r="DE172" s="100"/>
      <c r="DF172" s="100"/>
      <c r="DG172" s="100"/>
      <c r="DH172" s="100"/>
      <c r="DI172" s="100"/>
      <c r="DJ172" s="100"/>
      <c r="DK172" s="100"/>
      <c r="DL172" s="100"/>
      <c r="DM172" s="100"/>
      <c r="DN172" s="100"/>
      <c r="DO172" s="100"/>
      <c r="DP172" s="100"/>
      <c r="DQ172" s="100"/>
      <c r="DR172" s="100"/>
      <c r="DS172" s="100"/>
      <c r="DT172" s="100"/>
      <c r="DU172" s="100"/>
      <c r="DV172" s="100"/>
      <c r="DW172" s="100"/>
      <c r="DX172" s="100"/>
      <c r="DY172" s="100"/>
      <c r="DZ172" s="100"/>
      <c r="EA172" s="100"/>
      <c r="EB172" s="100"/>
      <c r="EC172" s="100"/>
      <c r="ED172" s="100"/>
      <c r="EE172" s="100"/>
      <c r="EF172" s="100"/>
      <c r="EG172" s="100"/>
      <c r="EH172" s="100"/>
      <c r="EI172" s="100"/>
      <c r="EJ172" s="100"/>
      <c r="EK172" s="100"/>
      <c r="EL172" s="100"/>
      <c r="EM172" s="100"/>
      <c r="EN172" s="100"/>
      <c r="EO172" s="100"/>
      <c r="EP172" s="100"/>
      <c r="EQ172" s="100"/>
      <c r="ER172" s="100"/>
      <c r="ES172" s="100"/>
      <c r="ET172" s="100"/>
      <c r="EU172" s="100"/>
      <c r="EV172" s="100"/>
      <c r="EW172" s="100"/>
      <c r="EX172" s="100"/>
      <c r="EY172" s="100"/>
      <c r="EZ172" s="100"/>
      <c r="FA172" s="100"/>
      <c r="FB172" s="100"/>
      <c r="FC172" s="100"/>
      <c r="FD172" s="100"/>
      <c r="FE172" s="100"/>
      <c r="FF172" s="100"/>
      <c r="FG172" s="100"/>
      <c r="FH172" s="100"/>
      <c r="FI172" s="100"/>
      <c r="FJ172" s="100"/>
      <c r="FK172" s="100"/>
      <c r="FL172" s="100"/>
      <c r="FM172" s="100"/>
      <c r="FN172" s="100"/>
      <c r="FO172" s="100"/>
      <c r="FP172" s="100"/>
      <c r="FQ172" s="100"/>
      <c r="FR172" s="100"/>
      <c r="FS172" s="100"/>
      <c r="FT172" s="100"/>
      <c r="FU172" s="100"/>
      <c r="FV172" s="100"/>
      <c r="FW172" s="100"/>
      <c r="FX172" s="100"/>
      <c r="FY172" s="100"/>
      <c r="FZ172" s="100"/>
      <c r="GA172" s="100"/>
      <c r="GB172" s="100"/>
      <c r="GC172" s="100"/>
      <c r="GD172" s="100"/>
      <c r="GE172" s="100"/>
      <c r="GF172" s="100"/>
      <c r="GG172" s="100"/>
      <c r="GH172" s="100"/>
      <c r="GI172" s="100"/>
      <c r="GJ172" s="100"/>
      <c r="GK172" s="100"/>
      <c r="GL172" s="100"/>
      <c r="GM172" s="100"/>
      <c r="GN172" s="100"/>
      <c r="GO172" s="100"/>
      <c r="GP172" s="100"/>
      <c r="GQ172" s="100"/>
      <c r="GR172" s="100"/>
      <c r="GS172" s="100"/>
      <c r="GT172" s="100"/>
      <c r="GU172" s="100"/>
      <c r="GV172" s="100"/>
      <c r="GW172" s="100"/>
      <c r="GX172" s="100"/>
      <c r="GY172" s="100"/>
      <c r="GZ172" s="100"/>
      <c r="HA172" s="100"/>
      <c r="HB172" s="100"/>
      <c r="HC172" s="100"/>
      <c r="HD172" s="100"/>
      <c r="HE172" s="100"/>
      <c r="HF172" s="100"/>
      <c r="HG172" s="100"/>
      <c r="HH172" s="100"/>
      <c r="HI172" s="100"/>
      <c r="HJ172" s="100"/>
      <c r="HK172" s="100"/>
      <c r="HL172" s="100"/>
      <c r="HM172" s="100"/>
      <c r="HN172" s="100"/>
      <c r="HO172" s="100"/>
      <c r="HP172" s="100"/>
      <c r="HQ172" s="100"/>
      <c r="HR172" s="100"/>
      <c r="HS172" s="100"/>
      <c r="HT172" s="100"/>
      <c r="HU172" s="100"/>
      <c r="HV172" s="100"/>
      <c r="HW172" s="100"/>
      <c r="HX172" s="100"/>
      <c r="HY172" s="100"/>
      <c r="HZ172" s="100"/>
      <c r="IA172" s="100"/>
      <c r="IB172" s="100"/>
      <c r="IC172" s="100"/>
      <c r="ID172" s="100"/>
      <c r="IE172" s="100"/>
      <c r="IF172" s="100"/>
      <c r="IG172" s="100"/>
      <c r="IH172" s="100"/>
      <c r="II172" s="100"/>
      <c r="IJ172" s="100"/>
      <c r="IK172" s="100"/>
      <c r="IL172" s="100"/>
      <c r="IM172" s="100"/>
      <c r="IN172" s="100"/>
      <c r="IO172" s="100"/>
      <c r="IP172" s="100"/>
      <c r="IQ172" s="100"/>
      <c r="IR172" s="100"/>
    </row>
    <row r="173" spans="1:252" ht="109.2" x14ac:dyDescent="0.3">
      <c r="A173" s="123" t="s">
        <v>231</v>
      </c>
      <c r="B173" s="124">
        <f t="shared" si="46"/>
        <v>49206</v>
      </c>
      <c r="C173" s="124">
        <f t="shared" si="46"/>
        <v>49206</v>
      </c>
      <c r="D173" s="124">
        <f t="shared" si="46"/>
        <v>0</v>
      </c>
      <c r="E173" s="124">
        <v>0</v>
      </c>
      <c r="F173" s="124">
        <v>0</v>
      </c>
      <c r="G173" s="124">
        <f t="shared" si="47"/>
        <v>0</v>
      </c>
      <c r="H173" s="124">
        <v>0</v>
      </c>
      <c r="I173" s="124">
        <v>0</v>
      </c>
      <c r="J173" s="124">
        <f t="shared" si="48"/>
        <v>0</v>
      </c>
      <c r="K173" s="124">
        <v>0</v>
      </c>
      <c r="L173" s="124">
        <v>0</v>
      </c>
      <c r="M173" s="124">
        <f t="shared" si="49"/>
        <v>0</v>
      </c>
      <c r="N173" s="124">
        <f>25410+23796</f>
        <v>49206</v>
      </c>
      <c r="O173" s="124">
        <f>25410+23796</f>
        <v>49206</v>
      </c>
      <c r="P173" s="124">
        <f t="shared" si="50"/>
        <v>0</v>
      </c>
      <c r="Q173" s="124">
        <v>0</v>
      </c>
      <c r="R173" s="124">
        <v>0</v>
      </c>
      <c r="S173" s="124">
        <f t="shared" si="51"/>
        <v>0</v>
      </c>
      <c r="T173" s="124">
        <v>0</v>
      </c>
      <c r="U173" s="124">
        <v>0</v>
      </c>
      <c r="V173" s="124">
        <f t="shared" si="52"/>
        <v>0</v>
      </c>
      <c r="W173" s="124">
        <v>0</v>
      </c>
      <c r="X173" s="124">
        <v>0</v>
      </c>
      <c r="Y173" s="124">
        <f t="shared" si="53"/>
        <v>0</v>
      </c>
      <c r="Z173" s="124">
        <v>0</v>
      </c>
      <c r="AA173" s="124">
        <v>0</v>
      </c>
      <c r="AB173" s="124">
        <f t="shared" si="54"/>
        <v>0</v>
      </c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  <c r="CD173" s="100"/>
      <c r="CE173" s="100"/>
      <c r="CF173" s="100"/>
      <c r="CG173" s="100"/>
      <c r="CH173" s="100"/>
      <c r="CI173" s="100"/>
      <c r="CJ173" s="100"/>
      <c r="CK173" s="100"/>
      <c r="CL173" s="100"/>
      <c r="CM173" s="100"/>
      <c r="CN173" s="100"/>
      <c r="CO173" s="100"/>
      <c r="CP173" s="100"/>
      <c r="CQ173" s="100"/>
      <c r="CR173" s="100"/>
      <c r="CS173" s="100"/>
      <c r="CT173" s="100"/>
      <c r="CU173" s="100"/>
      <c r="CV173" s="100"/>
      <c r="CW173" s="100"/>
      <c r="CX173" s="100"/>
      <c r="CY173" s="100"/>
      <c r="CZ173" s="100"/>
      <c r="DA173" s="100"/>
      <c r="DB173" s="100"/>
      <c r="DC173" s="100"/>
      <c r="DD173" s="100"/>
      <c r="DE173" s="100"/>
      <c r="DF173" s="100"/>
      <c r="DG173" s="100"/>
      <c r="DH173" s="100"/>
      <c r="DI173" s="100"/>
      <c r="DJ173" s="100"/>
      <c r="DK173" s="100"/>
      <c r="DL173" s="100"/>
      <c r="DM173" s="100"/>
      <c r="DN173" s="100"/>
      <c r="DO173" s="100"/>
      <c r="DP173" s="100"/>
      <c r="DQ173" s="100"/>
      <c r="DR173" s="100"/>
      <c r="DS173" s="100"/>
      <c r="DT173" s="100"/>
      <c r="DU173" s="100"/>
      <c r="DV173" s="100"/>
      <c r="DW173" s="100"/>
      <c r="DX173" s="100"/>
      <c r="DY173" s="100"/>
      <c r="DZ173" s="100"/>
      <c r="EA173" s="100"/>
      <c r="EB173" s="100"/>
      <c r="EC173" s="100"/>
      <c r="ED173" s="100"/>
      <c r="EE173" s="100"/>
      <c r="EF173" s="100"/>
      <c r="EG173" s="100"/>
      <c r="EH173" s="100"/>
      <c r="EI173" s="100"/>
      <c r="EJ173" s="100"/>
      <c r="EK173" s="100"/>
      <c r="EL173" s="100"/>
      <c r="EM173" s="100"/>
      <c r="EN173" s="100"/>
      <c r="EO173" s="100"/>
      <c r="EP173" s="100"/>
      <c r="EQ173" s="100"/>
      <c r="ER173" s="100"/>
      <c r="ES173" s="100"/>
      <c r="ET173" s="100"/>
      <c r="EU173" s="100"/>
      <c r="EV173" s="100"/>
      <c r="EW173" s="100"/>
      <c r="EX173" s="100"/>
      <c r="EY173" s="100"/>
      <c r="EZ173" s="100"/>
      <c r="FA173" s="100"/>
      <c r="FB173" s="100"/>
      <c r="FC173" s="100"/>
      <c r="FD173" s="100"/>
      <c r="FE173" s="100"/>
      <c r="FF173" s="100"/>
      <c r="FG173" s="100"/>
      <c r="FH173" s="100"/>
      <c r="FI173" s="100"/>
      <c r="FJ173" s="100"/>
      <c r="FK173" s="100"/>
      <c r="FL173" s="100"/>
      <c r="FM173" s="100"/>
      <c r="FN173" s="100"/>
      <c r="FO173" s="100"/>
      <c r="FP173" s="100"/>
      <c r="FQ173" s="100"/>
      <c r="FR173" s="100"/>
      <c r="FS173" s="100"/>
      <c r="FT173" s="100"/>
      <c r="FU173" s="100"/>
      <c r="FV173" s="100"/>
      <c r="FW173" s="100"/>
      <c r="FX173" s="100"/>
      <c r="FY173" s="100"/>
      <c r="FZ173" s="100"/>
      <c r="GA173" s="100"/>
      <c r="GB173" s="100"/>
      <c r="GC173" s="100"/>
      <c r="GD173" s="100"/>
      <c r="GE173" s="100"/>
      <c r="GF173" s="100"/>
      <c r="GG173" s="100"/>
      <c r="GH173" s="100"/>
      <c r="GI173" s="100"/>
      <c r="GJ173" s="100"/>
      <c r="GK173" s="100"/>
      <c r="GL173" s="100"/>
      <c r="GM173" s="100"/>
      <c r="GN173" s="100"/>
      <c r="GO173" s="100"/>
      <c r="GP173" s="100"/>
      <c r="GQ173" s="100"/>
      <c r="GR173" s="100"/>
      <c r="GS173" s="100"/>
      <c r="GT173" s="100"/>
      <c r="GU173" s="100"/>
      <c r="GV173" s="100"/>
      <c r="GW173" s="100"/>
      <c r="GX173" s="100"/>
      <c r="GY173" s="100"/>
      <c r="GZ173" s="100"/>
      <c r="HA173" s="100"/>
      <c r="HB173" s="100"/>
      <c r="HC173" s="100"/>
      <c r="HD173" s="100"/>
      <c r="HE173" s="100"/>
      <c r="HF173" s="100"/>
      <c r="HG173" s="100"/>
      <c r="HH173" s="100"/>
      <c r="HI173" s="100"/>
      <c r="HJ173" s="100"/>
      <c r="HK173" s="100"/>
      <c r="HL173" s="100"/>
      <c r="HM173" s="100"/>
      <c r="HN173" s="100"/>
      <c r="HO173" s="100"/>
      <c r="HP173" s="100"/>
      <c r="HQ173" s="100"/>
      <c r="HR173" s="100"/>
      <c r="HS173" s="100"/>
      <c r="HT173" s="100"/>
      <c r="HU173" s="100"/>
      <c r="HV173" s="100"/>
      <c r="HW173" s="100"/>
      <c r="HX173" s="100"/>
      <c r="HY173" s="100"/>
      <c r="HZ173" s="100"/>
      <c r="IA173" s="100"/>
      <c r="IB173" s="100"/>
      <c r="IC173" s="100"/>
      <c r="ID173" s="100"/>
      <c r="IE173" s="100"/>
      <c r="IF173" s="100"/>
      <c r="IG173" s="100"/>
      <c r="IH173" s="100"/>
      <c r="II173" s="100"/>
      <c r="IJ173" s="100"/>
      <c r="IK173" s="100"/>
      <c r="IL173" s="100"/>
      <c r="IM173" s="100"/>
      <c r="IN173" s="100"/>
      <c r="IO173" s="100"/>
      <c r="IP173" s="100"/>
      <c r="IQ173" s="100"/>
      <c r="IR173" s="100"/>
    </row>
    <row r="174" spans="1:252" x14ac:dyDescent="0.3">
      <c r="A174" s="123" t="s">
        <v>232</v>
      </c>
      <c r="B174" s="124">
        <f t="shared" si="46"/>
        <v>2227</v>
      </c>
      <c r="C174" s="124">
        <f t="shared" si="46"/>
        <v>2227</v>
      </c>
      <c r="D174" s="124">
        <f t="shared" si="46"/>
        <v>0</v>
      </c>
      <c r="E174" s="124">
        <v>0</v>
      </c>
      <c r="F174" s="124">
        <v>0</v>
      </c>
      <c r="G174" s="124">
        <f t="shared" si="47"/>
        <v>0</v>
      </c>
      <c r="H174" s="124">
        <v>0</v>
      </c>
      <c r="I174" s="124">
        <v>0</v>
      </c>
      <c r="J174" s="124">
        <f t="shared" si="48"/>
        <v>0</v>
      </c>
      <c r="K174" s="124"/>
      <c r="L174" s="124"/>
      <c r="M174" s="124">
        <f t="shared" si="49"/>
        <v>0</v>
      </c>
      <c r="N174" s="124">
        <v>0</v>
      </c>
      <c r="O174" s="124">
        <v>0</v>
      </c>
      <c r="P174" s="124">
        <f t="shared" si="50"/>
        <v>0</v>
      </c>
      <c r="Q174" s="124">
        <v>2227</v>
      </c>
      <c r="R174" s="124">
        <v>2227</v>
      </c>
      <c r="S174" s="124">
        <f t="shared" si="51"/>
        <v>0</v>
      </c>
      <c r="T174" s="124">
        <v>0</v>
      </c>
      <c r="U174" s="124">
        <v>0</v>
      </c>
      <c r="V174" s="124">
        <f t="shared" si="52"/>
        <v>0</v>
      </c>
      <c r="W174" s="124">
        <v>0</v>
      </c>
      <c r="X174" s="124">
        <v>0</v>
      </c>
      <c r="Y174" s="124">
        <f t="shared" si="53"/>
        <v>0</v>
      </c>
      <c r="Z174" s="124">
        <v>0</v>
      </c>
      <c r="AA174" s="124">
        <v>0</v>
      </c>
      <c r="AB174" s="124">
        <f t="shared" si="54"/>
        <v>0</v>
      </c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  <c r="CD174" s="100"/>
      <c r="CE174" s="100"/>
      <c r="CF174" s="100"/>
      <c r="CG174" s="100"/>
      <c r="CH174" s="100"/>
      <c r="CI174" s="100"/>
      <c r="CJ174" s="100"/>
      <c r="CK174" s="100"/>
      <c r="CL174" s="100"/>
      <c r="CM174" s="100"/>
      <c r="CN174" s="100"/>
      <c r="CO174" s="100"/>
      <c r="CP174" s="100"/>
      <c r="CQ174" s="100"/>
      <c r="CR174" s="100"/>
      <c r="CS174" s="100"/>
      <c r="CT174" s="100"/>
      <c r="CU174" s="100"/>
      <c r="CV174" s="100"/>
      <c r="CW174" s="100"/>
      <c r="CX174" s="100"/>
      <c r="CY174" s="100"/>
      <c r="CZ174" s="100"/>
      <c r="DA174" s="100"/>
      <c r="DB174" s="100"/>
      <c r="DC174" s="100"/>
      <c r="DD174" s="100"/>
      <c r="DE174" s="100"/>
      <c r="DF174" s="100"/>
      <c r="DG174" s="100"/>
      <c r="DH174" s="100"/>
      <c r="DI174" s="100"/>
      <c r="DJ174" s="100"/>
      <c r="DK174" s="100"/>
      <c r="DL174" s="100"/>
      <c r="DM174" s="100"/>
      <c r="DN174" s="100"/>
      <c r="DO174" s="100"/>
      <c r="DP174" s="100"/>
      <c r="DQ174" s="100"/>
      <c r="DR174" s="100"/>
      <c r="DS174" s="100"/>
      <c r="DT174" s="100"/>
      <c r="DU174" s="100"/>
      <c r="DV174" s="100"/>
      <c r="DW174" s="100"/>
      <c r="DX174" s="100"/>
      <c r="DY174" s="100"/>
      <c r="DZ174" s="100"/>
      <c r="EA174" s="100"/>
      <c r="EB174" s="100"/>
      <c r="EC174" s="100"/>
      <c r="ED174" s="100"/>
      <c r="EE174" s="100"/>
      <c r="EF174" s="100"/>
      <c r="EG174" s="100"/>
      <c r="EH174" s="100"/>
      <c r="EI174" s="100"/>
      <c r="EJ174" s="100"/>
      <c r="EK174" s="100"/>
      <c r="EL174" s="100"/>
      <c r="EM174" s="100"/>
      <c r="EN174" s="100"/>
      <c r="EO174" s="100"/>
      <c r="EP174" s="100"/>
      <c r="EQ174" s="100"/>
      <c r="ER174" s="100"/>
      <c r="ES174" s="100"/>
      <c r="ET174" s="100"/>
      <c r="EU174" s="100"/>
      <c r="EV174" s="100"/>
      <c r="EW174" s="100"/>
      <c r="EX174" s="100"/>
      <c r="EY174" s="100"/>
      <c r="EZ174" s="100"/>
      <c r="FA174" s="100"/>
      <c r="FB174" s="100"/>
      <c r="FC174" s="100"/>
      <c r="FD174" s="100"/>
      <c r="FE174" s="100"/>
      <c r="FF174" s="100"/>
      <c r="FG174" s="100"/>
      <c r="FH174" s="100"/>
      <c r="FI174" s="100"/>
      <c r="FJ174" s="100"/>
      <c r="FK174" s="100"/>
      <c r="FL174" s="100"/>
      <c r="FM174" s="100"/>
      <c r="FN174" s="100"/>
      <c r="FO174" s="100"/>
      <c r="FP174" s="100"/>
      <c r="FQ174" s="100"/>
      <c r="FR174" s="100"/>
      <c r="FS174" s="100"/>
      <c r="FT174" s="100"/>
      <c r="FU174" s="100"/>
      <c r="FV174" s="100"/>
      <c r="FW174" s="100"/>
      <c r="FX174" s="100"/>
      <c r="FY174" s="100"/>
      <c r="FZ174" s="100"/>
      <c r="GA174" s="100"/>
      <c r="GB174" s="100"/>
      <c r="GC174" s="100"/>
      <c r="GD174" s="100"/>
      <c r="GE174" s="100"/>
      <c r="GF174" s="100"/>
      <c r="GG174" s="100"/>
      <c r="GH174" s="100"/>
      <c r="GI174" s="100"/>
      <c r="GJ174" s="100"/>
      <c r="GK174" s="100"/>
      <c r="GL174" s="100"/>
      <c r="GM174" s="100"/>
      <c r="GN174" s="100"/>
      <c r="GO174" s="100"/>
      <c r="GP174" s="100"/>
      <c r="GQ174" s="100"/>
      <c r="GR174" s="100"/>
      <c r="GS174" s="100"/>
      <c r="GT174" s="100"/>
      <c r="GU174" s="100"/>
      <c r="GV174" s="100"/>
      <c r="GW174" s="100"/>
      <c r="GX174" s="100"/>
      <c r="GY174" s="100"/>
      <c r="GZ174" s="100"/>
      <c r="HA174" s="100"/>
      <c r="HB174" s="100"/>
      <c r="HC174" s="100"/>
      <c r="HD174" s="100"/>
      <c r="HE174" s="100"/>
      <c r="HF174" s="100"/>
      <c r="HG174" s="100"/>
      <c r="HH174" s="100"/>
      <c r="HI174" s="100"/>
      <c r="HJ174" s="100"/>
      <c r="HK174" s="100"/>
      <c r="HL174" s="100"/>
      <c r="HM174" s="100"/>
      <c r="HN174" s="100"/>
      <c r="HO174" s="100"/>
      <c r="HP174" s="100"/>
      <c r="HQ174" s="100"/>
      <c r="HR174" s="100"/>
      <c r="HS174" s="100"/>
      <c r="HT174" s="100"/>
      <c r="HU174" s="100"/>
      <c r="HV174" s="100"/>
      <c r="HW174" s="100"/>
      <c r="HX174" s="100"/>
      <c r="HY174" s="100"/>
      <c r="HZ174" s="100"/>
      <c r="IA174" s="100"/>
      <c r="IB174" s="100"/>
      <c r="IC174" s="100"/>
      <c r="ID174" s="100"/>
      <c r="IE174" s="100"/>
      <c r="IF174" s="100"/>
      <c r="IG174" s="100"/>
      <c r="IH174" s="100"/>
      <c r="II174" s="100"/>
      <c r="IJ174" s="100"/>
      <c r="IK174" s="100"/>
      <c r="IL174" s="100"/>
      <c r="IM174" s="100"/>
      <c r="IN174" s="100"/>
      <c r="IO174" s="100"/>
      <c r="IP174" s="100"/>
      <c r="IQ174" s="100"/>
      <c r="IR174" s="100"/>
    </row>
    <row r="175" spans="1:252" x14ac:dyDescent="0.3">
      <c r="A175" s="117" t="s">
        <v>190</v>
      </c>
      <c r="B175" s="118">
        <f t="shared" si="46"/>
        <v>73151</v>
      </c>
      <c r="C175" s="118">
        <f t="shared" si="46"/>
        <v>73151</v>
      </c>
      <c r="D175" s="118">
        <f t="shared" si="46"/>
        <v>0</v>
      </c>
      <c r="E175" s="118">
        <f>SUM(E176:E182)</f>
        <v>0</v>
      </c>
      <c r="F175" s="118">
        <f>SUM(F176:F182)</f>
        <v>0</v>
      </c>
      <c r="G175" s="118">
        <f t="shared" si="47"/>
        <v>0</v>
      </c>
      <c r="H175" s="118">
        <f>SUM(H176:H182)</f>
        <v>0</v>
      </c>
      <c r="I175" s="118">
        <f>SUM(I176:I182)</f>
        <v>0</v>
      </c>
      <c r="J175" s="118">
        <f t="shared" si="48"/>
        <v>0</v>
      </c>
      <c r="K175" s="118">
        <f>SUM(K176:K182)</f>
        <v>0</v>
      </c>
      <c r="L175" s="118">
        <f>SUM(L176:L182)</f>
        <v>0</v>
      </c>
      <c r="M175" s="118">
        <f t="shared" si="49"/>
        <v>0</v>
      </c>
      <c r="N175" s="118">
        <f>SUM(N176:N182)</f>
        <v>0</v>
      </c>
      <c r="O175" s="118">
        <f>SUM(O176:O182)</f>
        <v>0</v>
      </c>
      <c r="P175" s="118">
        <f t="shared" si="50"/>
        <v>0</v>
      </c>
      <c r="Q175" s="118">
        <f>SUM(Q176:Q182)</f>
        <v>73151</v>
      </c>
      <c r="R175" s="118">
        <f>SUM(R176:R182)</f>
        <v>73151</v>
      </c>
      <c r="S175" s="118">
        <f t="shared" si="51"/>
        <v>0</v>
      </c>
      <c r="T175" s="118">
        <f>SUM(T176:T182)</f>
        <v>0</v>
      </c>
      <c r="U175" s="118">
        <f>SUM(U176:U182)</f>
        <v>0</v>
      </c>
      <c r="V175" s="118">
        <f t="shared" si="52"/>
        <v>0</v>
      </c>
      <c r="W175" s="118">
        <f>SUM(W176:W182)</f>
        <v>0</v>
      </c>
      <c r="X175" s="118">
        <f>SUM(X176:X182)</f>
        <v>0</v>
      </c>
      <c r="Y175" s="118">
        <f t="shared" si="53"/>
        <v>0</v>
      </c>
      <c r="Z175" s="118">
        <f>SUM(Z176:Z182)</f>
        <v>0</v>
      </c>
      <c r="AA175" s="118">
        <f>SUM(AA176:AA182)</f>
        <v>0</v>
      </c>
      <c r="AB175" s="118">
        <f t="shared" si="54"/>
        <v>0</v>
      </c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  <c r="DK175" s="116"/>
      <c r="DL175" s="116"/>
      <c r="DM175" s="116"/>
      <c r="DN175" s="116"/>
      <c r="DO175" s="116"/>
      <c r="DP175" s="116"/>
      <c r="DQ175" s="116"/>
      <c r="DR175" s="116"/>
      <c r="DS175" s="116"/>
      <c r="DT175" s="116"/>
      <c r="DU175" s="116"/>
      <c r="DV175" s="116"/>
      <c r="DW175" s="116"/>
      <c r="DX175" s="116"/>
      <c r="DY175" s="116"/>
      <c r="DZ175" s="116"/>
      <c r="EA175" s="116"/>
      <c r="EB175" s="116"/>
      <c r="EC175" s="116"/>
      <c r="ED175" s="116"/>
      <c r="EE175" s="116"/>
      <c r="EF175" s="116"/>
      <c r="EG175" s="116"/>
      <c r="EH175" s="116"/>
      <c r="EI175" s="116"/>
      <c r="EJ175" s="116"/>
      <c r="EK175" s="116"/>
      <c r="EL175" s="116"/>
      <c r="EM175" s="116"/>
      <c r="EN175" s="116"/>
      <c r="EO175" s="116"/>
      <c r="EP175" s="116"/>
      <c r="EQ175" s="116"/>
      <c r="ER175" s="116"/>
      <c r="ES175" s="116"/>
      <c r="ET175" s="116"/>
      <c r="EU175" s="116"/>
      <c r="EV175" s="116"/>
      <c r="EW175" s="116"/>
      <c r="EX175" s="116"/>
      <c r="EY175" s="116"/>
      <c r="EZ175" s="116"/>
      <c r="FA175" s="116"/>
      <c r="FB175" s="116"/>
      <c r="FC175" s="116"/>
      <c r="FD175" s="116"/>
      <c r="FE175" s="116"/>
      <c r="FF175" s="116"/>
      <c r="FG175" s="116"/>
      <c r="FH175" s="116"/>
      <c r="FI175" s="116"/>
      <c r="FJ175" s="116"/>
      <c r="FK175" s="116"/>
      <c r="FL175" s="116"/>
      <c r="FM175" s="116"/>
      <c r="FN175" s="116"/>
      <c r="FO175" s="116"/>
      <c r="FP175" s="116"/>
      <c r="FQ175" s="116"/>
      <c r="FR175" s="116"/>
      <c r="FS175" s="116"/>
      <c r="FT175" s="116"/>
      <c r="FU175" s="116"/>
      <c r="FV175" s="116"/>
      <c r="FW175" s="116"/>
      <c r="FX175" s="116"/>
      <c r="FY175" s="116"/>
      <c r="FZ175" s="116"/>
      <c r="GA175" s="116"/>
      <c r="GB175" s="116"/>
      <c r="GC175" s="116"/>
      <c r="GD175" s="100"/>
      <c r="GE175" s="100"/>
      <c r="GF175" s="100"/>
      <c r="GG175" s="100"/>
      <c r="GH175" s="100"/>
      <c r="GI175" s="100"/>
      <c r="GJ175" s="100"/>
      <c r="GK175" s="100"/>
      <c r="GL175" s="100"/>
      <c r="GM175" s="100"/>
      <c r="GN175" s="100"/>
      <c r="GO175" s="100"/>
      <c r="GP175" s="100"/>
      <c r="GQ175" s="100"/>
      <c r="GR175" s="100"/>
      <c r="GS175" s="100"/>
      <c r="GT175" s="100"/>
      <c r="GU175" s="100"/>
      <c r="GV175" s="100"/>
      <c r="GW175" s="100"/>
      <c r="GX175" s="100"/>
      <c r="GY175" s="100"/>
      <c r="GZ175" s="100"/>
      <c r="HA175" s="100"/>
      <c r="HB175" s="100"/>
      <c r="HC175" s="100"/>
      <c r="HD175" s="100"/>
      <c r="HE175" s="100"/>
      <c r="HF175" s="100"/>
      <c r="HG175" s="100"/>
      <c r="HH175" s="100"/>
      <c r="HI175" s="100"/>
      <c r="HJ175" s="100"/>
      <c r="HK175" s="100"/>
      <c r="HL175" s="100"/>
      <c r="HM175" s="100"/>
      <c r="HN175" s="100"/>
      <c r="HO175" s="100"/>
      <c r="HP175" s="100"/>
      <c r="HQ175" s="100"/>
      <c r="HR175" s="100"/>
      <c r="HS175" s="100"/>
      <c r="HT175" s="100"/>
      <c r="HU175" s="100"/>
      <c r="HV175" s="100"/>
      <c r="HW175" s="100"/>
      <c r="HX175" s="100"/>
      <c r="HY175" s="100"/>
      <c r="HZ175" s="100"/>
      <c r="IA175" s="100"/>
      <c r="IB175" s="100"/>
      <c r="IC175" s="100"/>
      <c r="ID175" s="100"/>
      <c r="IE175" s="100"/>
      <c r="IF175" s="100"/>
      <c r="IG175" s="100"/>
      <c r="IH175" s="100"/>
      <c r="II175" s="100"/>
      <c r="IJ175" s="100"/>
      <c r="IK175" s="100"/>
      <c r="IL175" s="100"/>
      <c r="IM175" s="100"/>
      <c r="IN175" s="100"/>
      <c r="IO175" s="100"/>
      <c r="IP175" s="100"/>
      <c r="IQ175" s="100"/>
      <c r="IR175" s="100"/>
    </row>
    <row r="176" spans="1:252" x14ac:dyDescent="0.3">
      <c r="A176" s="123" t="s">
        <v>233</v>
      </c>
      <c r="B176" s="124">
        <f t="shared" si="46"/>
        <v>5848</v>
      </c>
      <c r="C176" s="124">
        <f t="shared" si="46"/>
        <v>5848</v>
      </c>
      <c r="D176" s="124">
        <f t="shared" si="46"/>
        <v>0</v>
      </c>
      <c r="E176" s="124">
        <v>0</v>
      </c>
      <c r="F176" s="124">
        <v>0</v>
      </c>
      <c r="G176" s="124">
        <f t="shared" si="47"/>
        <v>0</v>
      </c>
      <c r="H176" s="124">
        <v>0</v>
      </c>
      <c r="I176" s="124">
        <v>0</v>
      </c>
      <c r="J176" s="124">
        <f t="shared" si="48"/>
        <v>0</v>
      </c>
      <c r="K176" s="124"/>
      <c r="L176" s="124"/>
      <c r="M176" s="124">
        <f t="shared" si="49"/>
        <v>0</v>
      </c>
      <c r="N176" s="124">
        <v>0</v>
      </c>
      <c r="O176" s="124">
        <v>0</v>
      </c>
      <c r="P176" s="124">
        <f t="shared" si="50"/>
        <v>0</v>
      </c>
      <c r="Q176" s="124">
        <v>5848</v>
      </c>
      <c r="R176" s="124">
        <v>5848</v>
      </c>
      <c r="S176" s="124">
        <f t="shared" si="51"/>
        <v>0</v>
      </c>
      <c r="T176" s="124">
        <v>0</v>
      </c>
      <c r="U176" s="124">
        <v>0</v>
      </c>
      <c r="V176" s="124">
        <f t="shared" si="52"/>
        <v>0</v>
      </c>
      <c r="W176" s="124">
        <v>0</v>
      </c>
      <c r="X176" s="124">
        <v>0</v>
      </c>
      <c r="Y176" s="124">
        <f t="shared" si="53"/>
        <v>0</v>
      </c>
      <c r="Z176" s="124">
        <v>0</v>
      </c>
      <c r="AA176" s="124">
        <v>0</v>
      </c>
      <c r="AB176" s="124">
        <f t="shared" si="54"/>
        <v>0</v>
      </c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  <c r="BJ176" s="100"/>
      <c r="BK176" s="100"/>
      <c r="BL176" s="100"/>
      <c r="BM176" s="100"/>
      <c r="BN176" s="100"/>
      <c r="BO176" s="100"/>
      <c r="BP176" s="100"/>
      <c r="BQ176" s="100"/>
      <c r="BR176" s="100"/>
      <c r="BS176" s="100"/>
      <c r="BT176" s="100"/>
      <c r="BU176" s="100"/>
      <c r="BV176" s="100"/>
      <c r="BW176" s="100"/>
      <c r="BX176" s="100"/>
      <c r="BY176" s="100"/>
      <c r="BZ176" s="100"/>
      <c r="CA176" s="100"/>
      <c r="CB176" s="100"/>
      <c r="CC176" s="100"/>
      <c r="CD176" s="100"/>
      <c r="CE176" s="100"/>
      <c r="CF176" s="100"/>
      <c r="CG176" s="100"/>
      <c r="CH176" s="100"/>
      <c r="CI176" s="100"/>
      <c r="CJ176" s="100"/>
      <c r="CK176" s="100"/>
      <c r="CL176" s="100"/>
      <c r="CM176" s="100"/>
      <c r="CN176" s="100"/>
      <c r="CO176" s="100"/>
      <c r="CP176" s="100"/>
      <c r="CQ176" s="100"/>
      <c r="CR176" s="100"/>
      <c r="CS176" s="100"/>
      <c r="CT176" s="100"/>
      <c r="CU176" s="100"/>
      <c r="CV176" s="100"/>
      <c r="CW176" s="100"/>
      <c r="CX176" s="100"/>
      <c r="CY176" s="100"/>
      <c r="CZ176" s="100"/>
      <c r="DA176" s="100"/>
      <c r="DB176" s="100"/>
      <c r="DC176" s="100"/>
      <c r="DD176" s="100"/>
      <c r="DE176" s="100"/>
      <c r="DF176" s="100"/>
      <c r="DG176" s="100"/>
      <c r="DH176" s="100"/>
      <c r="DI176" s="100"/>
      <c r="DJ176" s="100"/>
      <c r="DK176" s="100"/>
      <c r="DL176" s="100"/>
      <c r="DM176" s="100"/>
      <c r="DN176" s="100"/>
      <c r="DO176" s="100"/>
      <c r="DP176" s="100"/>
      <c r="DQ176" s="100"/>
      <c r="DR176" s="100"/>
      <c r="DS176" s="100"/>
      <c r="DT176" s="100"/>
      <c r="DU176" s="100"/>
      <c r="DV176" s="100"/>
      <c r="DW176" s="100"/>
      <c r="DX176" s="100"/>
      <c r="DY176" s="100"/>
      <c r="DZ176" s="100"/>
      <c r="EA176" s="100"/>
      <c r="EB176" s="100"/>
      <c r="EC176" s="100"/>
      <c r="ED176" s="100"/>
      <c r="EE176" s="100"/>
      <c r="EF176" s="100"/>
      <c r="EG176" s="100"/>
      <c r="EH176" s="100"/>
      <c r="EI176" s="100"/>
      <c r="EJ176" s="100"/>
      <c r="EK176" s="100"/>
      <c r="EL176" s="100"/>
      <c r="EM176" s="100"/>
      <c r="EN176" s="100"/>
      <c r="EO176" s="100"/>
      <c r="EP176" s="100"/>
      <c r="EQ176" s="100"/>
      <c r="ER176" s="100"/>
      <c r="ES176" s="100"/>
      <c r="ET176" s="100"/>
      <c r="EU176" s="100"/>
      <c r="EV176" s="100"/>
      <c r="EW176" s="100"/>
      <c r="EX176" s="100"/>
      <c r="EY176" s="100"/>
      <c r="EZ176" s="100"/>
      <c r="FA176" s="100"/>
      <c r="FB176" s="100"/>
      <c r="FC176" s="100"/>
      <c r="FD176" s="100"/>
      <c r="FE176" s="100"/>
      <c r="FF176" s="100"/>
      <c r="FG176" s="100"/>
      <c r="FH176" s="100"/>
      <c r="FI176" s="100"/>
      <c r="FJ176" s="100"/>
      <c r="FK176" s="100"/>
      <c r="FL176" s="100"/>
      <c r="FM176" s="100"/>
      <c r="FN176" s="100"/>
      <c r="FO176" s="100"/>
      <c r="FP176" s="100"/>
      <c r="FQ176" s="100"/>
      <c r="FR176" s="100"/>
      <c r="FS176" s="100"/>
      <c r="FT176" s="100"/>
      <c r="FU176" s="100"/>
      <c r="FV176" s="100"/>
      <c r="FW176" s="100"/>
      <c r="FX176" s="100"/>
      <c r="FY176" s="100"/>
      <c r="FZ176" s="100"/>
      <c r="GA176" s="100"/>
      <c r="GB176" s="100"/>
      <c r="GC176" s="100"/>
      <c r="GD176" s="100"/>
      <c r="GE176" s="100"/>
      <c r="GF176" s="100"/>
      <c r="GG176" s="100"/>
      <c r="GH176" s="100"/>
      <c r="GI176" s="100"/>
      <c r="GJ176" s="100"/>
      <c r="GK176" s="100"/>
      <c r="GL176" s="100"/>
      <c r="GM176" s="100"/>
      <c r="GN176" s="100"/>
      <c r="GO176" s="100"/>
      <c r="GP176" s="100"/>
      <c r="GQ176" s="100"/>
      <c r="GR176" s="100"/>
      <c r="GS176" s="100"/>
      <c r="GT176" s="100"/>
      <c r="GU176" s="100"/>
      <c r="GV176" s="100"/>
      <c r="GW176" s="100"/>
      <c r="GX176" s="100"/>
      <c r="GY176" s="100"/>
      <c r="GZ176" s="100"/>
      <c r="HA176" s="100"/>
      <c r="HB176" s="100"/>
      <c r="HC176" s="100"/>
      <c r="HD176" s="100"/>
      <c r="HE176" s="100"/>
      <c r="HF176" s="100"/>
      <c r="HG176" s="100"/>
      <c r="HH176" s="100"/>
      <c r="HI176" s="100"/>
      <c r="HJ176" s="100"/>
      <c r="HK176" s="100"/>
      <c r="HL176" s="100"/>
      <c r="HM176" s="100"/>
      <c r="HN176" s="100"/>
      <c r="HO176" s="100"/>
      <c r="HP176" s="100"/>
      <c r="HQ176" s="100"/>
      <c r="HR176" s="100"/>
      <c r="HS176" s="100"/>
      <c r="HT176" s="100"/>
      <c r="HU176" s="100"/>
      <c r="HV176" s="100"/>
      <c r="HW176" s="100"/>
      <c r="HX176" s="100"/>
      <c r="HY176" s="100"/>
      <c r="HZ176" s="100"/>
      <c r="IA176" s="100"/>
      <c r="IB176" s="100"/>
      <c r="IC176" s="100"/>
      <c r="ID176" s="100"/>
      <c r="IE176" s="100"/>
      <c r="IF176" s="100"/>
      <c r="IG176" s="100"/>
      <c r="IH176" s="100"/>
      <c r="II176" s="100"/>
      <c r="IJ176" s="100"/>
      <c r="IK176" s="100"/>
      <c r="IL176" s="100"/>
      <c r="IM176" s="100"/>
      <c r="IN176" s="100"/>
      <c r="IO176" s="100"/>
      <c r="IP176" s="100"/>
      <c r="IQ176" s="100"/>
      <c r="IR176" s="100"/>
    </row>
    <row r="177" spans="1:252" ht="31.2" x14ac:dyDescent="0.3">
      <c r="A177" s="123" t="s">
        <v>234</v>
      </c>
      <c r="B177" s="124">
        <f t="shared" si="46"/>
        <v>6065</v>
      </c>
      <c r="C177" s="124">
        <f t="shared" si="46"/>
        <v>6065</v>
      </c>
      <c r="D177" s="124">
        <f t="shared" si="46"/>
        <v>0</v>
      </c>
      <c r="E177" s="124">
        <v>0</v>
      </c>
      <c r="F177" s="124">
        <v>0</v>
      </c>
      <c r="G177" s="124">
        <f t="shared" si="47"/>
        <v>0</v>
      </c>
      <c r="H177" s="124">
        <v>0</v>
      </c>
      <c r="I177" s="124">
        <v>0</v>
      </c>
      <c r="J177" s="124">
        <f t="shared" si="48"/>
        <v>0</v>
      </c>
      <c r="K177" s="124"/>
      <c r="L177" s="124"/>
      <c r="M177" s="124">
        <f t="shared" si="49"/>
        <v>0</v>
      </c>
      <c r="N177" s="124">
        <v>0</v>
      </c>
      <c r="O177" s="124">
        <v>0</v>
      </c>
      <c r="P177" s="124">
        <f t="shared" si="50"/>
        <v>0</v>
      </c>
      <c r="Q177" s="124">
        <v>6065</v>
      </c>
      <c r="R177" s="124">
        <v>6065</v>
      </c>
      <c r="S177" s="124">
        <f t="shared" si="51"/>
        <v>0</v>
      </c>
      <c r="T177" s="124">
        <v>0</v>
      </c>
      <c r="U177" s="124">
        <v>0</v>
      </c>
      <c r="V177" s="124">
        <f t="shared" si="52"/>
        <v>0</v>
      </c>
      <c r="W177" s="124">
        <v>0</v>
      </c>
      <c r="X177" s="124">
        <v>0</v>
      </c>
      <c r="Y177" s="124">
        <f t="shared" si="53"/>
        <v>0</v>
      </c>
      <c r="Z177" s="124">
        <v>0</v>
      </c>
      <c r="AA177" s="124">
        <v>0</v>
      </c>
      <c r="AB177" s="124">
        <f t="shared" si="54"/>
        <v>0</v>
      </c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100"/>
      <c r="BN177" s="100"/>
      <c r="BO177" s="100"/>
      <c r="BP177" s="100"/>
      <c r="BQ177" s="100"/>
      <c r="BR177" s="100"/>
      <c r="BS177" s="100"/>
      <c r="BT177" s="100"/>
      <c r="BU177" s="100"/>
      <c r="BV177" s="100"/>
      <c r="BW177" s="100"/>
      <c r="BX177" s="100"/>
      <c r="BY177" s="100"/>
      <c r="BZ177" s="100"/>
      <c r="CA177" s="100"/>
      <c r="CB177" s="100"/>
      <c r="CC177" s="100"/>
      <c r="CD177" s="100"/>
      <c r="CE177" s="100"/>
      <c r="CF177" s="100"/>
      <c r="CG177" s="100"/>
      <c r="CH177" s="100"/>
      <c r="CI177" s="100"/>
      <c r="CJ177" s="100"/>
      <c r="CK177" s="100"/>
      <c r="CL177" s="100"/>
      <c r="CM177" s="100"/>
      <c r="CN177" s="100"/>
      <c r="CO177" s="100"/>
      <c r="CP177" s="100"/>
      <c r="CQ177" s="100"/>
      <c r="CR177" s="100"/>
      <c r="CS177" s="100"/>
      <c r="CT177" s="100"/>
      <c r="CU177" s="100"/>
      <c r="CV177" s="100"/>
      <c r="CW177" s="100"/>
      <c r="CX177" s="100"/>
      <c r="CY177" s="100"/>
      <c r="CZ177" s="100"/>
      <c r="DA177" s="100"/>
      <c r="DB177" s="100"/>
      <c r="DC177" s="100"/>
      <c r="DD177" s="100"/>
      <c r="DE177" s="100"/>
      <c r="DF177" s="100"/>
      <c r="DG177" s="100"/>
      <c r="DH177" s="100"/>
      <c r="DI177" s="100"/>
      <c r="DJ177" s="100"/>
      <c r="DK177" s="100"/>
      <c r="DL177" s="100"/>
      <c r="DM177" s="100"/>
      <c r="DN177" s="100"/>
      <c r="DO177" s="100"/>
      <c r="DP177" s="100"/>
      <c r="DQ177" s="100"/>
      <c r="DR177" s="100"/>
      <c r="DS177" s="100"/>
      <c r="DT177" s="100"/>
      <c r="DU177" s="100"/>
      <c r="DV177" s="100"/>
      <c r="DW177" s="100"/>
      <c r="DX177" s="100"/>
      <c r="DY177" s="100"/>
      <c r="DZ177" s="100"/>
      <c r="EA177" s="100"/>
      <c r="EB177" s="100"/>
      <c r="EC177" s="100"/>
      <c r="ED177" s="100"/>
      <c r="EE177" s="100"/>
      <c r="EF177" s="100"/>
      <c r="EG177" s="100"/>
      <c r="EH177" s="100"/>
      <c r="EI177" s="100"/>
      <c r="EJ177" s="100"/>
      <c r="EK177" s="100"/>
      <c r="EL177" s="100"/>
      <c r="EM177" s="100"/>
      <c r="EN177" s="100"/>
      <c r="EO177" s="100"/>
      <c r="EP177" s="100"/>
      <c r="EQ177" s="100"/>
      <c r="ER177" s="100"/>
      <c r="ES177" s="100"/>
      <c r="ET177" s="100"/>
      <c r="EU177" s="100"/>
      <c r="EV177" s="100"/>
      <c r="EW177" s="100"/>
      <c r="EX177" s="100"/>
      <c r="EY177" s="100"/>
      <c r="EZ177" s="100"/>
      <c r="FA177" s="100"/>
      <c r="FB177" s="100"/>
      <c r="FC177" s="100"/>
      <c r="FD177" s="100"/>
      <c r="FE177" s="100"/>
      <c r="FF177" s="100"/>
      <c r="FG177" s="100"/>
      <c r="FH177" s="100"/>
      <c r="FI177" s="100"/>
      <c r="FJ177" s="100"/>
      <c r="FK177" s="100"/>
      <c r="FL177" s="100"/>
      <c r="FM177" s="100"/>
      <c r="FN177" s="100"/>
      <c r="FO177" s="100"/>
      <c r="FP177" s="100"/>
      <c r="FQ177" s="100"/>
      <c r="FR177" s="100"/>
      <c r="FS177" s="100"/>
      <c r="FT177" s="100"/>
      <c r="FU177" s="100"/>
      <c r="FV177" s="100"/>
      <c r="FW177" s="100"/>
      <c r="FX177" s="100"/>
      <c r="FY177" s="100"/>
      <c r="FZ177" s="100"/>
      <c r="GA177" s="100"/>
      <c r="GB177" s="100"/>
      <c r="GC177" s="100"/>
      <c r="GD177" s="100"/>
      <c r="GE177" s="100"/>
      <c r="GF177" s="100"/>
      <c r="GG177" s="100"/>
      <c r="GH177" s="100"/>
      <c r="GI177" s="100"/>
      <c r="GJ177" s="100"/>
      <c r="GK177" s="100"/>
      <c r="GL177" s="100"/>
      <c r="GM177" s="100"/>
      <c r="GN177" s="100"/>
      <c r="GO177" s="100"/>
      <c r="GP177" s="100"/>
      <c r="GQ177" s="100"/>
      <c r="GR177" s="100"/>
      <c r="GS177" s="100"/>
      <c r="GT177" s="100"/>
      <c r="GU177" s="100"/>
      <c r="GV177" s="100"/>
      <c r="GW177" s="100"/>
      <c r="GX177" s="100"/>
      <c r="GY177" s="100"/>
      <c r="GZ177" s="100"/>
      <c r="HA177" s="100"/>
      <c r="HB177" s="100"/>
      <c r="HC177" s="100"/>
      <c r="HD177" s="100"/>
      <c r="HE177" s="100"/>
      <c r="HF177" s="100"/>
      <c r="HG177" s="100"/>
      <c r="HH177" s="100"/>
      <c r="HI177" s="100"/>
      <c r="HJ177" s="100"/>
      <c r="HK177" s="100"/>
      <c r="HL177" s="100"/>
      <c r="HM177" s="100"/>
      <c r="HN177" s="100"/>
      <c r="HO177" s="100"/>
      <c r="HP177" s="100"/>
      <c r="HQ177" s="100"/>
      <c r="HR177" s="100"/>
      <c r="HS177" s="100"/>
      <c r="HT177" s="100"/>
      <c r="HU177" s="100"/>
      <c r="HV177" s="100"/>
      <c r="HW177" s="100"/>
      <c r="HX177" s="100"/>
      <c r="HY177" s="100"/>
      <c r="HZ177" s="100"/>
      <c r="IA177" s="100"/>
      <c r="IB177" s="100"/>
      <c r="IC177" s="100"/>
      <c r="ID177" s="100"/>
      <c r="IE177" s="100"/>
      <c r="IF177" s="100"/>
      <c r="IG177" s="100"/>
      <c r="IH177" s="100"/>
      <c r="II177" s="100"/>
      <c r="IJ177" s="100"/>
      <c r="IK177" s="100"/>
      <c r="IL177" s="100"/>
      <c r="IM177" s="100"/>
      <c r="IN177" s="100"/>
      <c r="IO177" s="100"/>
      <c r="IP177" s="100"/>
      <c r="IQ177" s="100"/>
      <c r="IR177" s="100"/>
    </row>
    <row r="178" spans="1:252" ht="31.2" x14ac:dyDescent="0.3">
      <c r="A178" s="123" t="s">
        <v>235</v>
      </c>
      <c r="B178" s="124">
        <f t="shared" si="46"/>
        <v>8316</v>
      </c>
      <c r="C178" s="124">
        <f t="shared" si="46"/>
        <v>8316</v>
      </c>
      <c r="D178" s="124">
        <f t="shared" si="46"/>
        <v>0</v>
      </c>
      <c r="E178" s="124">
        <v>0</v>
      </c>
      <c r="F178" s="124">
        <v>0</v>
      </c>
      <c r="G178" s="124">
        <f t="shared" si="47"/>
        <v>0</v>
      </c>
      <c r="H178" s="124">
        <v>0</v>
      </c>
      <c r="I178" s="124">
        <v>0</v>
      </c>
      <c r="J178" s="124">
        <f t="shared" si="48"/>
        <v>0</v>
      </c>
      <c r="K178" s="124"/>
      <c r="L178" s="124"/>
      <c r="M178" s="124">
        <f t="shared" si="49"/>
        <v>0</v>
      </c>
      <c r="N178" s="124">
        <v>0</v>
      </c>
      <c r="O178" s="124">
        <v>0</v>
      </c>
      <c r="P178" s="124">
        <f t="shared" si="50"/>
        <v>0</v>
      </c>
      <c r="Q178" s="124">
        <f>1800+6516</f>
        <v>8316</v>
      </c>
      <c r="R178" s="124">
        <f>1800+6516</f>
        <v>8316</v>
      </c>
      <c r="S178" s="124">
        <f t="shared" si="51"/>
        <v>0</v>
      </c>
      <c r="T178" s="124">
        <v>0</v>
      </c>
      <c r="U178" s="124">
        <v>0</v>
      </c>
      <c r="V178" s="124">
        <f t="shared" si="52"/>
        <v>0</v>
      </c>
      <c r="W178" s="124">
        <v>0</v>
      </c>
      <c r="X178" s="124">
        <v>0</v>
      </c>
      <c r="Y178" s="124">
        <f t="shared" si="53"/>
        <v>0</v>
      </c>
      <c r="Z178" s="124">
        <v>0</v>
      </c>
      <c r="AA178" s="124">
        <v>0</v>
      </c>
      <c r="AB178" s="124">
        <f t="shared" si="54"/>
        <v>0</v>
      </c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100"/>
      <c r="BN178" s="100"/>
      <c r="BO178" s="100"/>
      <c r="BP178" s="100"/>
      <c r="BQ178" s="100"/>
      <c r="BR178" s="100"/>
      <c r="BS178" s="100"/>
      <c r="BT178" s="100"/>
      <c r="BU178" s="100"/>
      <c r="BV178" s="100"/>
      <c r="BW178" s="100"/>
      <c r="BX178" s="100"/>
      <c r="BY178" s="100"/>
      <c r="BZ178" s="100"/>
      <c r="CA178" s="100"/>
      <c r="CB178" s="100"/>
      <c r="CC178" s="100"/>
      <c r="CD178" s="100"/>
      <c r="CE178" s="100"/>
      <c r="CF178" s="100"/>
      <c r="CG178" s="100"/>
      <c r="CH178" s="100"/>
      <c r="CI178" s="100"/>
      <c r="CJ178" s="100"/>
      <c r="CK178" s="100"/>
      <c r="CL178" s="100"/>
      <c r="CM178" s="100"/>
      <c r="CN178" s="100"/>
      <c r="CO178" s="100"/>
      <c r="CP178" s="100"/>
      <c r="CQ178" s="100"/>
      <c r="CR178" s="100"/>
      <c r="CS178" s="100"/>
      <c r="CT178" s="100"/>
      <c r="CU178" s="100"/>
      <c r="CV178" s="100"/>
      <c r="CW178" s="100"/>
      <c r="CX178" s="100"/>
      <c r="CY178" s="100"/>
      <c r="CZ178" s="100"/>
      <c r="DA178" s="100"/>
      <c r="DB178" s="100"/>
      <c r="DC178" s="100"/>
      <c r="DD178" s="100"/>
      <c r="DE178" s="100"/>
      <c r="DF178" s="100"/>
      <c r="DG178" s="100"/>
      <c r="DH178" s="100"/>
      <c r="DI178" s="100"/>
      <c r="DJ178" s="100"/>
      <c r="DK178" s="100"/>
      <c r="DL178" s="100"/>
      <c r="DM178" s="100"/>
      <c r="DN178" s="100"/>
      <c r="DO178" s="100"/>
      <c r="DP178" s="100"/>
      <c r="DQ178" s="100"/>
      <c r="DR178" s="100"/>
      <c r="DS178" s="100"/>
      <c r="DT178" s="100"/>
      <c r="DU178" s="100"/>
      <c r="DV178" s="100"/>
      <c r="DW178" s="100"/>
      <c r="DX178" s="100"/>
      <c r="DY178" s="100"/>
      <c r="DZ178" s="100"/>
      <c r="EA178" s="100"/>
      <c r="EB178" s="100"/>
      <c r="EC178" s="100"/>
      <c r="ED178" s="100"/>
      <c r="EE178" s="100"/>
      <c r="EF178" s="100"/>
      <c r="EG178" s="100"/>
      <c r="EH178" s="100"/>
      <c r="EI178" s="100"/>
      <c r="EJ178" s="100"/>
      <c r="EK178" s="100"/>
      <c r="EL178" s="100"/>
      <c r="EM178" s="100"/>
      <c r="EN178" s="100"/>
      <c r="EO178" s="100"/>
      <c r="EP178" s="100"/>
      <c r="EQ178" s="100"/>
      <c r="ER178" s="100"/>
      <c r="ES178" s="100"/>
      <c r="ET178" s="100"/>
      <c r="EU178" s="100"/>
      <c r="EV178" s="100"/>
      <c r="EW178" s="100"/>
      <c r="EX178" s="100"/>
      <c r="EY178" s="100"/>
      <c r="EZ178" s="100"/>
      <c r="FA178" s="100"/>
      <c r="FB178" s="100"/>
      <c r="FC178" s="100"/>
      <c r="FD178" s="100"/>
      <c r="FE178" s="100"/>
      <c r="FF178" s="100"/>
      <c r="FG178" s="100"/>
      <c r="FH178" s="100"/>
      <c r="FI178" s="100"/>
      <c r="FJ178" s="100"/>
      <c r="FK178" s="100"/>
      <c r="FL178" s="100"/>
      <c r="FM178" s="100"/>
      <c r="FN178" s="100"/>
      <c r="FO178" s="100"/>
      <c r="FP178" s="100"/>
      <c r="FQ178" s="100"/>
      <c r="FR178" s="100"/>
      <c r="FS178" s="100"/>
      <c r="FT178" s="100"/>
      <c r="FU178" s="100"/>
      <c r="FV178" s="100"/>
      <c r="FW178" s="100"/>
      <c r="FX178" s="100"/>
      <c r="FY178" s="100"/>
      <c r="FZ178" s="100"/>
      <c r="GA178" s="100"/>
      <c r="GB178" s="100"/>
      <c r="GC178" s="100"/>
      <c r="GD178" s="100"/>
      <c r="GE178" s="100"/>
      <c r="GF178" s="100"/>
      <c r="GG178" s="100"/>
      <c r="GH178" s="100"/>
      <c r="GI178" s="100"/>
      <c r="GJ178" s="100"/>
      <c r="GK178" s="100"/>
      <c r="GL178" s="100"/>
      <c r="GM178" s="100"/>
      <c r="GN178" s="100"/>
      <c r="GO178" s="100"/>
      <c r="GP178" s="100"/>
      <c r="GQ178" s="100"/>
      <c r="GR178" s="100"/>
      <c r="GS178" s="100"/>
      <c r="GT178" s="100"/>
      <c r="GU178" s="100"/>
      <c r="GV178" s="100"/>
      <c r="GW178" s="100"/>
      <c r="GX178" s="100"/>
      <c r="GY178" s="100"/>
      <c r="GZ178" s="100"/>
      <c r="HA178" s="100"/>
      <c r="HB178" s="100"/>
      <c r="HC178" s="100"/>
      <c r="HD178" s="100"/>
      <c r="HE178" s="100"/>
      <c r="HF178" s="100"/>
      <c r="HG178" s="100"/>
      <c r="HH178" s="100"/>
      <c r="HI178" s="100"/>
      <c r="HJ178" s="100"/>
      <c r="HK178" s="100"/>
      <c r="HL178" s="100"/>
      <c r="HM178" s="100"/>
      <c r="HN178" s="100"/>
      <c r="HO178" s="100"/>
      <c r="HP178" s="100"/>
      <c r="HQ178" s="100"/>
      <c r="HR178" s="100"/>
      <c r="HS178" s="100"/>
      <c r="HT178" s="100"/>
      <c r="HU178" s="100"/>
      <c r="HV178" s="100"/>
      <c r="HW178" s="100"/>
      <c r="HX178" s="100"/>
      <c r="HY178" s="100"/>
      <c r="HZ178" s="100"/>
      <c r="IA178" s="100"/>
      <c r="IB178" s="100"/>
      <c r="IC178" s="100"/>
      <c r="ID178" s="100"/>
      <c r="IE178" s="100"/>
      <c r="IF178" s="100"/>
      <c r="IG178" s="100"/>
      <c r="IH178" s="100"/>
      <c r="II178" s="100"/>
      <c r="IJ178" s="100"/>
      <c r="IK178" s="100"/>
      <c r="IL178" s="100"/>
      <c r="IM178" s="100"/>
      <c r="IN178" s="100"/>
      <c r="IO178" s="100"/>
      <c r="IP178" s="100"/>
      <c r="IQ178" s="100"/>
      <c r="IR178" s="100"/>
    </row>
    <row r="179" spans="1:252" ht="31.2" x14ac:dyDescent="0.3">
      <c r="A179" s="123" t="s">
        <v>236</v>
      </c>
      <c r="B179" s="124">
        <f t="shared" si="46"/>
        <v>28316</v>
      </c>
      <c r="C179" s="124">
        <f t="shared" si="46"/>
        <v>28316</v>
      </c>
      <c r="D179" s="124">
        <f t="shared" si="46"/>
        <v>0</v>
      </c>
      <c r="E179" s="124">
        <v>0</v>
      </c>
      <c r="F179" s="124">
        <v>0</v>
      </c>
      <c r="G179" s="124">
        <f t="shared" si="47"/>
        <v>0</v>
      </c>
      <c r="H179" s="124">
        <v>0</v>
      </c>
      <c r="I179" s="124">
        <v>0</v>
      </c>
      <c r="J179" s="124">
        <f t="shared" si="48"/>
        <v>0</v>
      </c>
      <c r="K179" s="124">
        <v>0</v>
      </c>
      <c r="L179" s="124">
        <v>0</v>
      </c>
      <c r="M179" s="124">
        <f t="shared" si="49"/>
        <v>0</v>
      </c>
      <c r="N179" s="124">
        <v>0</v>
      </c>
      <c r="O179" s="124">
        <v>0</v>
      </c>
      <c r="P179" s="124">
        <f t="shared" si="50"/>
        <v>0</v>
      </c>
      <c r="Q179" s="124">
        <v>28316</v>
      </c>
      <c r="R179" s="124">
        <v>28316</v>
      </c>
      <c r="S179" s="124">
        <f t="shared" si="51"/>
        <v>0</v>
      </c>
      <c r="T179" s="124">
        <v>0</v>
      </c>
      <c r="U179" s="124">
        <v>0</v>
      </c>
      <c r="V179" s="124">
        <f t="shared" si="52"/>
        <v>0</v>
      </c>
      <c r="W179" s="124">
        <v>0</v>
      </c>
      <c r="X179" s="124">
        <v>0</v>
      </c>
      <c r="Y179" s="124">
        <f t="shared" si="53"/>
        <v>0</v>
      </c>
      <c r="Z179" s="124">
        <v>0</v>
      </c>
      <c r="AA179" s="124">
        <v>0</v>
      </c>
      <c r="AB179" s="124">
        <f t="shared" si="54"/>
        <v>0</v>
      </c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  <c r="CD179" s="100"/>
      <c r="CE179" s="100"/>
      <c r="CF179" s="100"/>
      <c r="CG179" s="100"/>
      <c r="CH179" s="100"/>
      <c r="CI179" s="100"/>
      <c r="CJ179" s="100"/>
      <c r="CK179" s="100"/>
      <c r="CL179" s="100"/>
      <c r="CM179" s="100"/>
      <c r="CN179" s="100"/>
      <c r="CO179" s="100"/>
      <c r="CP179" s="100"/>
      <c r="CQ179" s="100"/>
      <c r="CR179" s="100"/>
      <c r="CS179" s="100"/>
      <c r="CT179" s="100"/>
      <c r="CU179" s="100"/>
      <c r="CV179" s="100"/>
      <c r="CW179" s="100"/>
      <c r="CX179" s="100"/>
      <c r="CY179" s="100"/>
      <c r="CZ179" s="100"/>
      <c r="DA179" s="100"/>
      <c r="DB179" s="100"/>
      <c r="DC179" s="100"/>
      <c r="DD179" s="100"/>
      <c r="DE179" s="100"/>
      <c r="DF179" s="100"/>
      <c r="DG179" s="100"/>
      <c r="DH179" s="100"/>
      <c r="DI179" s="100"/>
      <c r="DJ179" s="100"/>
      <c r="DK179" s="100"/>
      <c r="DL179" s="100"/>
      <c r="DM179" s="100"/>
      <c r="DN179" s="100"/>
      <c r="DO179" s="100"/>
      <c r="DP179" s="100"/>
      <c r="DQ179" s="100"/>
      <c r="DR179" s="100"/>
      <c r="DS179" s="100"/>
      <c r="DT179" s="100"/>
      <c r="DU179" s="100"/>
      <c r="DV179" s="100"/>
      <c r="DW179" s="100"/>
      <c r="DX179" s="100"/>
      <c r="DY179" s="100"/>
      <c r="DZ179" s="100"/>
      <c r="EA179" s="100"/>
      <c r="EB179" s="100"/>
      <c r="EC179" s="100"/>
      <c r="ED179" s="100"/>
      <c r="EE179" s="100"/>
      <c r="EF179" s="100"/>
      <c r="EG179" s="100"/>
      <c r="EH179" s="100"/>
      <c r="EI179" s="100"/>
      <c r="EJ179" s="100"/>
      <c r="EK179" s="100"/>
      <c r="EL179" s="100"/>
      <c r="EM179" s="100"/>
      <c r="EN179" s="100"/>
      <c r="EO179" s="100"/>
      <c r="EP179" s="100"/>
      <c r="EQ179" s="100"/>
      <c r="ER179" s="100"/>
      <c r="ES179" s="100"/>
      <c r="ET179" s="100"/>
      <c r="EU179" s="100"/>
      <c r="EV179" s="100"/>
      <c r="EW179" s="100"/>
      <c r="EX179" s="100"/>
      <c r="EY179" s="100"/>
      <c r="EZ179" s="100"/>
      <c r="FA179" s="100"/>
      <c r="FB179" s="100"/>
      <c r="FC179" s="100"/>
      <c r="FD179" s="100"/>
      <c r="FE179" s="100"/>
      <c r="FF179" s="100"/>
      <c r="FG179" s="100"/>
      <c r="FH179" s="100"/>
      <c r="FI179" s="100"/>
      <c r="FJ179" s="100"/>
      <c r="FK179" s="100"/>
      <c r="FL179" s="100"/>
      <c r="FM179" s="100"/>
      <c r="FN179" s="100"/>
      <c r="FO179" s="100"/>
      <c r="FP179" s="100"/>
      <c r="FQ179" s="100"/>
      <c r="FR179" s="100"/>
      <c r="FS179" s="100"/>
      <c r="FT179" s="100"/>
      <c r="FU179" s="100"/>
      <c r="FV179" s="100"/>
      <c r="FW179" s="100"/>
      <c r="FX179" s="100"/>
      <c r="FY179" s="100"/>
      <c r="FZ179" s="100"/>
      <c r="GA179" s="100"/>
      <c r="GB179" s="100"/>
      <c r="GC179" s="100"/>
      <c r="GD179" s="100"/>
      <c r="GE179" s="100"/>
      <c r="GF179" s="100"/>
      <c r="GG179" s="100"/>
      <c r="GH179" s="100"/>
      <c r="GI179" s="100"/>
      <c r="GJ179" s="100"/>
      <c r="GK179" s="100"/>
      <c r="GL179" s="100"/>
      <c r="GM179" s="100"/>
      <c r="GN179" s="100"/>
      <c r="GO179" s="100"/>
      <c r="GP179" s="100"/>
      <c r="GQ179" s="100"/>
      <c r="GR179" s="100"/>
      <c r="GS179" s="100"/>
      <c r="GT179" s="100"/>
      <c r="GU179" s="100"/>
      <c r="GV179" s="100"/>
      <c r="GW179" s="100"/>
      <c r="GX179" s="100"/>
      <c r="GY179" s="100"/>
      <c r="GZ179" s="100"/>
      <c r="HA179" s="100"/>
      <c r="HB179" s="100"/>
      <c r="HC179" s="100"/>
      <c r="HD179" s="100"/>
      <c r="HE179" s="100"/>
      <c r="HF179" s="100"/>
      <c r="HG179" s="100"/>
      <c r="HH179" s="100"/>
      <c r="HI179" s="100"/>
      <c r="HJ179" s="100"/>
      <c r="HK179" s="100"/>
      <c r="HL179" s="100"/>
      <c r="HM179" s="100"/>
      <c r="HN179" s="100"/>
      <c r="HO179" s="100"/>
      <c r="HP179" s="100"/>
      <c r="HQ179" s="100"/>
      <c r="HR179" s="100"/>
      <c r="HS179" s="100"/>
      <c r="HT179" s="100"/>
      <c r="HU179" s="100"/>
      <c r="HV179" s="100"/>
      <c r="HW179" s="100"/>
      <c r="HX179" s="100"/>
      <c r="HY179" s="100"/>
      <c r="HZ179" s="100"/>
      <c r="IA179" s="100"/>
      <c r="IB179" s="100"/>
      <c r="IC179" s="100"/>
      <c r="ID179" s="100"/>
      <c r="IE179" s="100"/>
      <c r="IF179" s="100"/>
      <c r="IG179" s="100"/>
      <c r="IH179" s="100"/>
      <c r="II179" s="100"/>
      <c r="IJ179" s="100"/>
      <c r="IK179" s="100"/>
      <c r="IL179" s="100"/>
      <c r="IM179" s="100"/>
      <c r="IN179" s="100"/>
      <c r="IO179" s="100"/>
      <c r="IP179" s="100"/>
      <c r="IQ179" s="100"/>
      <c r="IR179" s="100"/>
    </row>
    <row r="180" spans="1:252" ht="31.2" x14ac:dyDescent="0.3">
      <c r="A180" s="123" t="s">
        <v>237</v>
      </c>
      <c r="B180" s="124">
        <f t="shared" si="46"/>
        <v>10006</v>
      </c>
      <c r="C180" s="124">
        <f t="shared" si="46"/>
        <v>10006</v>
      </c>
      <c r="D180" s="124">
        <f t="shared" si="46"/>
        <v>0</v>
      </c>
      <c r="E180" s="124">
        <v>0</v>
      </c>
      <c r="F180" s="124">
        <v>0</v>
      </c>
      <c r="G180" s="124">
        <f t="shared" si="47"/>
        <v>0</v>
      </c>
      <c r="H180" s="124">
        <v>0</v>
      </c>
      <c r="I180" s="124">
        <v>0</v>
      </c>
      <c r="J180" s="124">
        <f t="shared" si="48"/>
        <v>0</v>
      </c>
      <c r="K180" s="124">
        <v>0</v>
      </c>
      <c r="L180" s="124">
        <v>0</v>
      </c>
      <c r="M180" s="124">
        <f t="shared" si="49"/>
        <v>0</v>
      </c>
      <c r="N180" s="124">
        <v>0</v>
      </c>
      <c r="O180" s="124">
        <v>0</v>
      </c>
      <c r="P180" s="124">
        <f t="shared" si="50"/>
        <v>0</v>
      </c>
      <c r="Q180" s="124">
        <v>10006</v>
      </c>
      <c r="R180" s="124">
        <v>10006</v>
      </c>
      <c r="S180" s="124">
        <f t="shared" si="51"/>
        <v>0</v>
      </c>
      <c r="T180" s="124">
        <v>0</v>
      </c>
      <c r="U180" s="124">
        <v>0</v>
      </c>
      <c r="V180" s="124">
        <f t="shared" si="52"/>
        <v>0</v>
      </c>
      <c r="W180" s="124">
        <v>0</v>
      </c>
      <c r="X180" s="124">
        <v>0</v>
      </c>
      <c r="Y180" s="124">
        <f t="shared" si="53"/>
        <v>0</v>
      </c>
      <c r="Z180" s="124">
        <v>0</v>
      </c>
      <c r="AA180" s="124">
        <v>0</v>
      </c>
      <c r="AB180" s="124">
        <f t="shared" si="54"/>
        <v>0</v>
      </c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100"/>
      <c r="BN180" s="100"/>
      <c r="BO180" s="100"/>
      <c r="BP180" s="100"/>
      <c r="BQ180" s="100"/>
      <c r="BR180" s="100"/>
      <c r="BS180" s="100"/>
      <c r="BT180" s="100"/>
      <c r="BU180" s="100"/>
      <c r="BV180" s="100"/>
      <c r="BW180" s="100"/>
      <c r="BX180" s="100"/>
      <c r="BY180" s="100"/>
      <c r="BZ180" s="100"/>
      <c r="CA180" s="100"/>
      <c r="CB180" s="100"/>
      <c r="CC180" s="100"/>
      <c r="CD180" s="100"/>
      <c r="CE180" s="100"/>
      <c r="CF180" s="100"/>
      <c r="CG180" s="100"/>
      <c r="CH180" s="100"/>
      <c r="CI180" s="100"/>
      <c r="CJ180" s="100"/>
      <c r="CK180" s="100"/>
      <c r="CL180" s="100"/>
      <c r="CM180" s="100"/>
      <c r="CN180" s="100"/>
      <c r="CO180" s="100"/>
      <c r="CP180" s="100"/>
      <c r="CQ180" s="100"/>
      <c r="CR180" s="100"/>
      <c r="CS180" s="100"/>
      <c r="CT180" s="100"/>
      <c r="CU180" s="100"/>
      <c r="CV180" s="100"/>
      <c r="CW180" s="100"/>
      <c r="CX180" s="100"/>
      <c r="CY180" s="100"/>
      <c r="CZ180" s="100"/>
      <c r="DA180" s="100"/>
      <c r="DB180" s="100"/>
      <c r="DC180" s="100"/>
      <c r="DD180" s="100"/>
      <c r="DE180" s="100"/>
      <c r="DF180" s="100"/>
      <c r="DG180" s="100"/>
      <c r="DH180" s="100"/>
      <c r="DI180" s="100"/>
      <c r="DJ180" s="100"/>
      <c r="DK180" s="100"/>
      <c r="DL180" s="100"/>
      <c r="DM180" s="100"/>
      <c r="DN180" s="100"/>
      <c r="DO180" s="100"/>
      <c r="DP180" s="100"/>
      <c r="DQ180" s="100"/>
      <c r="DR180" s="100"/>
      <c r="DS180" s="100"/>
      <c r="DT180" s="100"/>
      <c r="DU180" s="100"/>
      <c r="DV180" s="100"/>
      <c r="DW180" s="100"/>
      <c r="DX180" s="100"/>
      <c r="DY180" s="100"/>
      <c r="DZ180" s="100"/>
      <c r="EA180" s="100"/>
      <c r="EB180" s="100"/>
      <c r="EC180" s="100"/>
      <c r="ED180" s="100"/>
      <c r="EE180" s="100"/>
      <c r="EF180" s="100"/>
      <c r="EG180" s="100"/>
      <c r="EH180" s="100"/>
      <c r="EI180" s="100"/>
      <c r="EJ180" s="100"/>
      <c r="EK180" s="100"/>
      <c r="EL180" s="100"/>
      <c r="EM180" s="100"/>
      <c r="EN180" s="100"/>
      <c r="EO180" s="100"/>
      <c r="EP180" s="100"/>
      <c r="EQ180" s="100"/>
      <c r="ER180" s="100"/>
      <c r="ES180" s="100"/>
      <c r="ET180" s="100"/>
      <c r="EU180" s="100"/>
      <c r="EV180" s="100"/>
      <c r="EW180" s="100"/>
      <c r="EX180" s="100"/>
      <c r="EY180" s="100"/>
      <c r="EZ180" s="100"/>
      <c r="FA180" s="100"/>
      <c r="FB180" s="100"/>
      <c r="FC180" s="100"/>
      <c r="FD180" s="100"/>
      <c r="FE180" s="100"/>
      <c r="FF180" s="100"/>
      <c r="FG180" s="100"/>
      <c r="FH180" s="100"/>
      <c r="FI180" s="100"/>
      <c r="FJ180" s="100"/>
      <c r="FK180" s="100"/>
      <c r="FL180" s="100"/>
      <c r="FM180" s="100"/>
      <c r="FN180" s="100"/>
      <c r="FO180" s="100"/>
      <c r="FP180" s="100"/>
      <c r="FQ180" s="100"/>
      <c r="FR180" s="100"/>
      <c r="FS180" s="100"/>
      <c r="FT180" s="100"/>
      <c r="FU180" s="100"/>
      <c r="FV180" s="100"/>
      <c r="FW180" s="100"/>
      <c r="FX180" s="100"/>
      <c r="FY180" s="100"/>
      <c r="FZ180" s="100"/>
      <c r="GA180" s="100"/>
      <c r="GB180" s="100"/>
      <c r="GC180" s="100"/>
      <c r="GD180" s="100"/>
      <c r="GE180" s="100"/>
      <c r="GF180" s="100"/>
      <c r="GG180" s="100"/>
      <c r="GH180" s="100"/>
      <c r="GI180" s="100"/>
      <c r="GJ180" s="100"/>
      <c r="GK180" s="100"/>
      <c r="GL180" s="100"/>
      <c r="GM180" s="100"/>
      <c r="GN180" s="100"/>
      <c r="GO180" s="100"/>
      <c r="GP180" s="100"/>
      <c r="GQ180" s="100"/>
      <c r="GR180" s="100"/>
      <c r="GS180" s="100"/>
      <c r="GT180" s="100"/>
      <c r="GU180" s="100"/>
      <c r="GV180" s="100"/>
      <c r="GW180" s="100"/>
      <c r="GX180" s="100"/>
      <c r="GY180" s="100"/>
      <c r="GZ180" s="100"/>
      <c r="HA180" s="100"/>
      <c r="HB180" s="100"/>
      <c r="HC180" s="100"/>
      <c r="HD180" s="100"/>
      <c r="HE180" s="100"/>
      <c r="HF180" s="100"/>
      <c r="HG180" s="100"/>
      <c r="HH180" s="100"/>
      <c r="HI180" s="100"/>
      <c r="HJ180" s="100"/>
      <c r="HK180" s="100"/>
      <c r="HL180" s="100"/>
      <c r="HM180" s="100"/>
      <c r="HN180" s="100"/>
      <c r="HO180" s="100"/>
      <c r="HP180" s="100"/>
      <c r="HQ180" s="100"/>
      <c r="HR180" s="100"/>
      <c r="HS180" s="100"/>
      <c r="HT180" s="100"/>
      <c r="HU180" s="100"/>
      <c r="HV180" s="100"/>
      <c r="HW180" s="100"/>
      <c r="HX180" s="100"/>
      <c r="HY180" s="100"/>
      <c r="HZ180" s="100"/>
      <c r="IA180" s="100"/>
      <c r="IB180" s="100"/>
      <c r="IC180" s="100"/>
      <c r="ID180" s="100"/>
      <c r="IE180" s="100"/>
      <c r="IF180" s="100"/>
      <c r="IG180" s="100"/>
      <c r="IH180" s="100"/>
      <c r="II180" s="100"/>
      <c r="IJ180" s="100"/>
      <c r="IK180" s="100"/>
      <c r="IL180" s="100"/>
      <c r="IM180" s="100"/>
      <c r="IN180" s="100"/>
      <c r="IO180" s="100"/>
      <c r="IP180" s="100"/>
      <c r="IQ180" s="100"/>
      <c r="IR180" s="100"/>
    </row>
    <row r="181" spans="1:252" ht="31.2" x14ac:dyDescent="0.3">
      <c r="A181" s="123" t="s">
        <v>238</v>
      </c>
      <c r="B181" s="124">
        <f t="shared" si="46"/>
        <v>4594</v>
      </c>
      <c r="C181" s="124">
        <f t="shared" si="46"/>
        <v>4594</v>
      </c>
      <c r="D181" s="124">
        <f t="shared" si="46"/>
        <v>0</v>
      </c>
      <c r="E181" s="124">
        <v>0</v>
      </c>
      <c r="F181" s="124">
        <v>0</v>
      </c>
      <c r="G181" s="124">
        <f t="shared" si="47"/>
        <v>0</v>
      </c>
      <c r="H181" s="124">
        <v>0</v>
      </c>
      <c r="I181" s="124">
        <v>0</v>
      </c>
      <c r="J181" s="124">
        <f t="shared" si="48"/>
        <v>0</v>
      </c>
      <c r="K181" s="124">
        <v>0</v>
      </c>
      <c r="L181" s="124">
        <v>0</v>
      </c>
      <c r="M181" s="124">
        <f t="shared" si="49"/>
        <v>0</v>
      </c>
      <c r="N181" s="124">
        <v>0</v>
      </c>
      <c r="O181" s="124">
        <v>0</v>
      </c>
      <c r="P181" s="124">
        <f t="shared" si="50"/>
        <v>0</v>
      </c>
      <c r="Q181" s="124">
        <v>4594</v>
      </c>
      <c r="R181" s="124">
        <v>4594</v>
      </c>
      <c r="S181" s="124">
        <f t="shared" si="51"/>
        <v>0</v>
      </c>
      <c r="T181" s="124">
        <v>0</v>
      </c>
      <c r="U181" s="124">
        <v>0</v>
      </c>
      <c r="V181" s="124">
        <f t="shared" si="52"/>
        <v>0</v>
      </c>
      <c r="W181" s="124">
        <v>0</v>
      </c>
      <c r="X181" s="124">
        <v>0</v>
      </c>
      <c r="Y181" s="124">
        <f t="shared" si="53"/>
        <v>0</v>
      </c>
      <c r="Z181" s="124">
        <v>0</v>
      </c>
      <c r="AA181" s="124">
        <v>0</v>
      </c>
      <c r="AB181" s="124">
        <f t="shared" si="54"/>
        <v>0</v>
      </c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  <c r="GD181" s="100"/>
      <c r="GE181" s="100"/>
      <c r="GF181" s="100"/>
      <c r="GG181" s="100"/>
      <c r="GH181" s="100"/>
      <c r="GI181" s="100"/>
      <c r="GJ181" s="100"/>
      <c r="GK181" s="100"/>
      <c r="GL181" s="100"/>
      <c r="GM181" s="100"/>
      <c r="GN181" s="100"/>
      <c r="GO181" s="100"/>
      <c r="GP181" s="100"/>
      <c r="GQ181" s="100"/>
      <c r="GR181" s="100"/>
      <c r="GS181" s="100"/>
      <c r="GT181" s="100"/>
      <c r="GU181" s="100"/>
      <c r="GV181" s="100"/>
      <c r="GW181" s="100"/>
      <c r="GX181" s="100"/>
      <c r="GY181" s="100"/>
      <c r="GZ181" s="100"/>
      <c r="HA181" s="100"/>
      <c r="HB181" s="100"/>
      <c r="HC181" s="100"/>
      <c r="HD181" s="100"/>
      <c r="HE181" s="100"/>
      <c r="HF181" s="100"/>
      <c r="HG181" s="100"/>
      <c r="HH181" s="100"/>
      <c r="HI181" s="100"/>
      <c r="HJ181" s="100"/>
      <c r="HK181" s="100"/>
      <c r="HL181" s="100"/>
      <c r="HM181" s="100"/>
      <c r="HN181" s="100"/>
      <c r="HO181" s="100"/>
      <c r="HP181" s="100"/>
      <c r="HQ181" s="100"/>
      <c r="HR181" s="100"/>
      <c r="HS181" s="100"/>
      <c r="HT181" s="100"/>
      <c r="HU181" s="100"/>
      <c r="HV181" s="100"/>
      <c r="HW181" s="100"/>
      <c r="HX181" s="100"/>
      <c r="HY181" s="100"/>
      <c r="HZ181" s="100"/>
      <c r="IA181" s="100"/>
      <c r="IB181" s="100"/>
      <c r="IC181" s="100"/>
      <c r="ID181" s="100"/>
      <c r="IE181" s="100"/>
      <c r="IF181" s="100"/>
      <c r="IG181" s="100"/>
      <c r="IH181" s="100"/>
      <c r="II181" s="100"/>
      <c r="IJ181" s="100"/>
      <c r="IK181" s="100"/>
      <c r="IL181" s="100"/>
      <c r="IM181" s="100"/>
      <c r="IN181" s="100"/>
      <c r="IO181" s="100"/>
      <c r="IP181" s="100"/>
      <c r="IQ181" s="100"/>
      <c r="IR181" s="100"/>
    </row>
    <row r="182" spans="1:252" ht="31.2" x14ac:dyDescent="0.3">
      <c r="A182" s="123" t="s">
        <v>239</v>
      </c>
      <c r="B182" s="124">
        <f t="shared" si="46"/>
        <v>10006</v>
      </c>
      <c r="C182" s="124">
        <f t="shared" si="46"/>
        <v>10006</v>
      </c>
      <c r="D182" s="124">
        <f t="shared" si="46"/>
        <v>0</v>
      </c>
      <c r="E182" s="124">
        <v>0</v>
      </c>
      <c r="F182" s="124">
        <v>0</v>
      </c>
      <c r="G182" s="124">
        <f t="shared" si="47"/>
        <v>0</v>
      </c>
      <c r="H182" s="124">
        <v>0</v>
      </c>
      <c r="I182" s="124">
        <v>0</v>
      </c>
      <c r="J182" s="124">
        <f t="shared" si="48"/>
        <v>0</v>
      </c>
      <c r="K182" s="124">
        <v>0</v>
      </c>
      <c r="L182" s="124">
        <v>0</v>
      </c>
      <c r="M182" s="124">
        <f t="shared" si="49"/>
        <v>0</v>
      </c>
      <c r="N182" s="124">
        <v>0</v>
      </c>
      <c r="O182" s="124">
        <v>0</v>
      </c>
      <c r="P182" s="124">
        <f t="shared" si="50"/>
        <v>0</v>
      </c>
      <c r="Q182" s="124">
        <v>10006</v>
      </c>
      <c r="R182" s="124">
        <v>10006</v>
      </c>
      <c r="S182" s="124">
        <f t="shared" si="51"/>
        <v>0</v>
      </c>
      <c r="T182" s="124">
        <v>0</v>
      </c>
      <c r="U182" s="124">
        <v>0</v>
      </c>
      <c r="V182" s="124">
        <f t="shared" si="52"/>
        <v>0</v>
      </c>
      <c r="W182" s="124">
        <v>0</v>
      </c>
      <c r="X182" s="124">
        <v>0</v>
      </c>
      <c r="Y182" s="124">
        <f t="shared" si="53"/>
        <v>0</v>
      </c>
      <c r="Z182" s="124">
        <v>0</v>
      </c>
      <c r="AA182" s="124">
        <v>0</v>
      </c>
      <c r="AB182" s="124">
        <f t="shared" si="54"/>
        <v>0</v>
      </c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  <c r="IL182" s="100"/>
      <c r="IM182" s="100"/>
      <c r="IN182" s="100"/>
      <c r="IO182" s="100"/>
      <c r="IP182" s="100"/>
      <c r="IQ182" s="100"/>
      <c r="IR182" s="100"/>
    </row>
    <row r="183" spans="1:252" ht="31.2" x14ac:dyDescent="0.3">
      <c r="A183" s="117" t="s">
        <v>134</v>
      </c>
      <c r="B183" s="118">
        <f t="shared" si="46"/>
        <v>463531</v>
      </c>
      <c r="C183" s="118">
        <f t="shared" si="46"/>
        <v>501360</v>
      </c>
      <c r="D183" s="118">
        <f t="shared" si="46"/>
        <v>37829</v>
      </c>
      <c r="E183" s="118">
        <f>SUM(E184,E188,E203,E207)</f>
        <v>0</v>
      </c>
      <c r="F183" s="118">
        <f>SUM(F184,F188,F203,F207)</f>
        <v>0</v>
      </c>
      <c r="G183" s="118">
        <f t="shared" si="47"/>
        <v>0</v>
      </c>
      <c r="H183" s="118">
        <f t="shared" ref="H183:I183" si="62">SUM(H184,H188,H203,H207)</f>
        <v>0</v>
      </c>
      <c r="I183" s="118">
        <f t="shared" si="62"/>
        <v>0</v>
      </c>
      <c r="J183" s="118">
        <f t="shared" si="48"/>
        <v>0</v>
      </c>
      <c r="K183" s="118">
        <f t="shared" ref="K183:L183" si="63">SUM(K184,K188,K203,K207)</f>
        <v>55918</v>
      </c>
      <c r="L183" s="118">
        <f t="shared" si="63"/>
        <v>55918</v>
      </c>
      <c r="M183" s="118">
        <f t="shared" si="49"/>
        <v>0</v>
      </c>
      <c r="N183" s="118">
        <f t="shared" ref="N183:O183" si="64">SUM(N184,N188,N203,N207)</f>
        <v>77057</v>
      </c>
      <c r="O183" s="118">
        <f t="shared" si="64"/>
        <v>114886</v>
      </c>
      <c r="P183" s="118">
        <f t="shared" si="50"/>
        <v>37829</v>
      </c>
      <c r="Q183" s="118">
        <f t="shared" ref="Q183:R183" si="65">SUM(Q184,Q188,Q203,Q207)</f>
        <v>150975</v>
      </c>
      <c r="R183" s="118">
        <f t="shared" si="65"/>
        <v>150975</v>
      </c>
      <c r="S183" s="118">
        <f t="shared" si="51"/>
        <v>0</v>
      </c>
      <c r="T183" s="118">
        <f t="shared" ref="T183:U183" si="66">SUM(T184,T188,T203,T207)</f>
        <v>0</v>
      </c>
      <c r="U183" s="118">
        <f t="shared" si="66"/>
        <v>0</v>
      </c>
      <c r="V183" s="118">
        <f t="shared" si="52"/>
        <v>0</v>
      </c>
      <c r="W183" s="118">
        <f t="shared" ref="W183:X183" si="67">SUM(W184,W188,W203,W207)</f>
        <v>30692</v>
      </c>
      <c r="X183" s="118">
        <f t="shared" si="67"/>
        <v>30692</v>
      </c>
      <c r="Y183" s="118">
        <f t="shared" si="53"/>
        <v>0</v>
      </c>
      <c r="Z183" s="118">
        <f t="shared" ref="Z183:AA183" si="68">SUM(Z184,Z188,Z203,Z207)</f>
        <v>148889</v>
      </c>
      <c r="AA183" s="118">
        <f t="shared" si="68"/>
        <v>148889</v>
      </c>
      <c r="AB183" s="118">
        <f t="shared" si="54"/>
        <v>0</v>
      </c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/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  <c r="ET183" s="100"/>
      <c r="EU183" s="100"/>
      <c r="EV183" s="100"/>
      <c r="EW183" s="100"/>
      <c r="EX183" s="100"/>
      <c r="EY183" s="100"/>
      <c r="EZ183" s="100"/>
      <c r="FA183" s="100"/>
      <c r="FB183" s="100"/>
      <c r="FC183" s="100"/>
      <c r="FD183" s="100"/>
      <c r="FE183" s="100"/>
      <c r="FF183" s="100"/>
      <c r="FG183" s="100"/>
      <c r="FH183" s="100"/>
      <c r="FI183" s="100"/>
      <c r="FJ183" s="100"/>
      <c r="FK183" s="100"/>
      <c r="FL183" s="100"/>
      <c r="FM183" s="100"/>
      <c r="FN183" s="100"/>
      <c r="FO183" s="100"/>
      <c r="FP183" s="100"/>
      <c r="FQ183" s="100"/>
      <c r="FR183" s="100"/>
      <c r="FS183" s="100"/>
      <c r="FT183" s="100"/>
      <c r="FU183" s="100"/>
      <c r="FV183" s="100"/>
      <c r="FW183" s="100"/>
      <c r="FX183" s="100"/>
      <c r="FY183" s="100"/>
      <c r="FZ183" s="100"/>
      <c r="GA183" s="100"/>
      <c r="GB183" s="100"/>
      <c r="GC183" s="100"/>
      <c r="GD183" s="100"/>
      <c r="GE183" s="100"/>
      <c r="GF183" s="100"/>
      <c r="GG183" s="100"/>
      <c r="GH183" s="100"/>
      <c r="GI183" s="100"/>
      <c r="GJ183" s="100"/>
      <c r="GK183" s="100"/>
      <c r="GL183" s="100"/>
      <c r="GM183" s="100"/>
      <c r="GN183" s="100"/>
      <c r="GO183" s="100"/>
      <c r="GP183" s="100"/>
      <c r="GQ183" s="100"/>
      <c r="GR183" s="100"/>
      <c r="GS183" s="100"/>
      <c r="GT183" s="100"/>
      <c r="GU183" s="100"/>
      <c r="GV183" s="100"/>
      <c r="GW183" s="100"/>
      <c r="GX183" s="100"/>
      <c r="GY183" s="100"/>
      <c r="GZ183" s="100"/>
      <c r="HA183" s="100"/>
      <c r="HB183" s="100"/>
      <c r="HC183" s="100"/>
      <c r="HD183" s="100"/>
      <c r="HE183" s="100"/>
      <c r="HF183" s="100"/>
      <c r="HG183" s="100"/>
      <c r="HH183" s="100"/>
      <c r="HI183" s="100"/>
      <c r="HJ183" s="100"/>
      <c r="HK183" s="100"/>
      <c r="HL183" s="100"/>
      <c r="HM183" s="100"/>
      <c r="HN183" s="100"/>
      <c r="HO183" s="100"/>
      <c r="HP183" s="100"/>
      <c r="HQ183" s="100"/>
      <c r="HR183" s="100"/>
      <c r="HS183" s="100"/>
      <c r="HT183" s="100"/>
      <c r="HU183" s="100"/>
      <c r="HV183" s="100"/>
      <c r="HW183" s="100"/>
      <c r="HX183" s="100"/>
      <c r="HY183" s="100"/>
      <c r="HZ183" s="100"/>
      <c r="IA183" s="100"/>
      <c r="IB183" s="100"/>
      <c r="IC183" s="100"/>
      <c r="ID183" s="100"/>
      <c r="IE183" s="100"/>
      <c r="IF183" s="100"/>
      <c r="IG183" s="100"/>
      <c r="IH183" s="100"/>
      <c r="II183" s="100"/>
      <c r="IJ183" s="100"/>
      <c r="IK183" s="100"/>
      <c r="IL183" s="100"/>
      <c r="IM183" s="100"/>
      <c r="IN183" s="100"/>
      <c r="IO183" s="100"/>
      <c r="IP183" s="100"/>
      <c r="IQ183" s="100"/>
      <c r="IR183" s="100"/>
    </row>
    <row r="184" spans="1:252" x14ac:dyDescent="0.3">
      <c r="A184" s="117" t="s">
        <v>174</v>
      </c>
      <c r="B184" s="118">
        <f t="shared" si="46"/>
        <v>10808</v>
      </c>
      <c r="C184" s="118">
        <f t="shared" si="46"/>
        <v>10808</v>
      </c>
      <c r="D184" s="118">
        <f t="shared" si="46"/>
        <v>0</v>
      </c>
      <c r="E184" s="118">
        <f>SUM(E185:E187)</f>
        <v>0</v>
      </c>
      <c r="F184" s="118">
        <f>SUM(F185:F187)</f>
        <v>0</v>
      </c>
      <c r="G184" s="118">
        <f t="shared" si="47"/>
        <v>0</v>
      </c>
      <c r="H184" s="118">
        <f>SUM(H185:H187)</f>
        <v>0</v>
      </c>
      <c r="I184" s="118">
        <f>SUM(I185:I187)</f>
        <v>0</v>
      </c>
      <c r="J184" s="118">
        <f t="shared" si="48"/>
        <v>0</v>
      </c>
      <c r="K184" s="118">
        <f>SUM(K185:K187)</f>
        <v>9297</v>
      </c>
      <c r="L184" s="118">
        <f>SUM(L185:L187)</f>
        <v>9297</v>
      </c>
      <c r="M184" s="118">
        <f t="shared" si="49"/>
        <v>0</v>
      </c>
      <c r="N184" s="118">
        <f>SUM(N185:N187)</f>
        <v>1511</v>
      </c>
      <c r="O184" s="118">
        <f>SUM(O185:O187)</f>
        <v>1511</v>
      </c>
      <c r="P184" s="118">
        <f t="shared" si="50"/>
        <v>0</v>
      </c>
      <c r="Q184" s="118">
        <f>SUM(Q185:Q187)</f>
        <v>0</v>
      </c>
      <c r="R184" s="118">
        <f>SUM(R185:R187)</f>
        <v>0</v>
      </c>
      <c r="S184" s="118">
        <f t="shared" si="51"/>
        <v>0</v>
      </c>
      <c r="T184" s="118">
        <f>SUM(T185:T187)</f>
        <v>0</v>
      </c>
      <c r="U184" s="118">
        <f>SUM(U185:U187)</f>
        <v>0</v>
      </c>
      <c r="V184" s="118">
        <f t="shared" si="52"/>
        <v>0</v>
      </c>
      <c r="W184" s="118">
        <f>SUM(W185:W187)</f>
        <v>0</v>
      </c>
      <c r="X184" s="118">
        <f>SUM(X185:X187)</f>
        <v>0</v>
      </c>
      <c r="Y184" s="118">
        <f t="shared" si="53"/>
        <v>0</v>
      </c>
      <c r="Z184" s="118">
        <f>SUM(Z185:Z187)</f>
        <v>0</v>
      </c>
      <c r="AA184" s="118">
        <f>SUM(AA185:AA187)</f>
        <v>0</v>
      </c>
      <c r="AB184" s="118">
        <f t="shared" si="54"/>
        <v>0</v>
      </c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  <c r="DK184" s="116"/>
      <c r="DL184" s="116"/>
      <c r="DM184" s="116"/>
      <c r="DN184" s="116"/>
      <c r="DO184" s="116"/>
      <c r="DP184" s="116"/>
      <c r="DQ184" s="116"/>
      <c r="DR184" s="116"/>
      <c r="DS184" s="116"/>
      <c r="DT184" s="116"/>
      <c r="DU184" s="116"/>
      <c r="DV184" s="116"/>
      <c r="DW184" s="116"/>
      <c r="DX184" s="116"/>
      <c r="DY184" s="116"/>
      <c r="DZ184" s="116"/>
      <c r="EA184" s="116"/>
      <c r="EB184" s="116"/>
      <c r="EC184" s="116"/>
      <c r="ED184" s="116"/>
      <c r="EE184" s="116"/>
      <c r="EF184" s="116"/>
      <c r="EG184" s="116"/>
      <c r="EH184" s="116"/>
      <c r="EI184" s="116"/>
      <c r="EJ184" s="116"/>
      <c r="EK184" s="116"/>
      <c r="EL184" s="116"/>
      <c r="EM184" s="116"/>
      <c r="EN184" s="116"/>
      <c r="EO184" s="116"/>
      <c r="EP184" s="116"/>
      <c r="EQ184" s="116"/>
      <c r="ER184" s="116"/>
      <c r="ES184" s="116"/>
      <c r="ET184" s="116"/>
      <c r="EU184" s="116"/>
      <c r="EV184" s="116"/>
      <c r="EW184" s="116"/>
      <c r="EX184" s="116"/>
      <c r="EY184" s="116"/>
      <c r="EZ184" s="116"/>
      <c r="FA184" s="116"/>
      <c r="FB184" s="116"/>
      <c r="FC184" s="116"/>
      <c r="FD184" s="116"/>
      <c r="FE184" s="116"/>
      <c r="FF184" s="116"/>
      <c r="FG184" s="116"/>
      <c r="FH184" s="116"/>
      <c r="FI184" s="116"/>
      <c r="FJ184" s="116"/>
      <c r="FK184" s="116"/>
      <c r="FL184" s="116"/>
      <c r="FM184" s="116"/>
      <c r="FN184" s="116"/>
      <c r="FO184" s="116"/>
      <c r="FP184" s="116"/>
      <c r="FQ184" s="116"/>
      <c r="FR184" s="116"/>
      <c r="FS184" s="116"/>
      <c r="FT184" s="116"/>
      <c r="FU184" s="116"/>
      <c r="FV184" s="116"/>
      <c r="FW184" s="116"/>
      <c r="FX184" s="116"/>
      <c r="FY184" s="116"/>
      <c r="FZ184" s="116"/>
      <c r="GA184" s="116"/>
      <c r="GB184" s="116"/>
      <c r="GC184" s="116"/>
      <c r="GD184" s="100"/>
      <c r="GE184" s="100"/>
      <c r="GF184" s="100"/>
      <c r="GG184" s="100"/>
      <c r="GH184" s="100"/>
      <c r="GI184" s="100"/>
      <c r="GJ184" s="100"/>
      <c r="GK184" s="100"/>
      <c r="GL184" s="100"/>
      <c r="GM184" s="100"/>
      <c r="GN184" s="100"/>
      <c r="GO184" s="100"/>
      <c r="GP184" s="100"/>
      <c r="GQ184" s="100"/>
      <c r="GR184" s="100"/>
      <c r="GS184" s="100"/>
      <c r="GT184" s="100"/>
      <c r="GU184" s="100"/>
      <c r="GV184" s="100"/>
      <c r="GW184" s="100"/>
      <c r="GX184" s="100"/>
      <c r="GY184" s="100"/>
      <c r="GZ184" s="100"/>
      <c r="HA184" s="100"/>
      <c r="HB184" s="100"/>
      <c r="HC184" s="100"/>
      <c r="HD184" s="100"/>
      <c r="HE184" s="100"/>
      <c r="HF184" s="100"/>
      <c r="HG184" s="100"/>
      <c r="HH184" s="100"/>
      <c r="HI184" s="100"/>
      <c r="HJ184" s="100"/>
      <c r="HK184" s="100"/>
      <c r="HL184" s="100"/>
      <c r="HM184" s="100"/>
      <c r="HN184" s="100"/>
      <c r="HO184" s="100"/>
      <c r="HP184" s="100"/>
      <c r="HQ184" s="100"/>
      <c r="HR184" s="100"/>
      <c r="HS184" s="100"/>
      <c r="HT184" s="100"/>
      <c r="HU184" s="100"/>
      <c r="HV184" s="100"/>
      <c r="HW184" s="100"/>
      <c r="HX184" s="100"/>
      <c r="HY184" s="100"/>
      <c r="HZ184" s="100"/>
      <c r="IA184" s="100"/>
      <c r="IB184" s="100"/>
      <c r="IC184" s="100"/>
      <c r="ID184" s="100"/>
      <c r="IE184" s="100"/>
      <c r="IF184" s="100"/>
      <c r="IG184" s="100"/>
      <c r="IH184" s="100"/>
      <c r="II184" s="100"/>
      <c r="IJ184" s="100"/>
      <c r="IK184" s="100"/>
      <c r="IL184" s="100"/>
      <c r="IM184" s="100"/>
      <c r="IN184" s="100"/>
      <c r="IO184" s="100"/>
      <c r="IP184" s="100"/>
      <c r="IQ184" s="100"/>
      <c r="IR184" s="100"/>
    </row>
    <row r="185" spans="1:252" ht="31.2" x14ac:dyDescent="0.3">
      <c r="A185" s="123" t="s">
        <v>240</v>
      </c>
      <c r="B185" s="124">
        <f t="shared" si="46"/>
        <v>1367</v>
      </c>
      <c r="C185" s="124">
        <f t="shared" si="46"/>
        <v>1367</v>
      </c>
      <c r="D185" s="124">
        <f t="shared" si="46"/>
        <v>0</v>
      </c>
      <c r="E185" s="124">
        <v>0</v>
      </c>
      <c r="F185" s="124">
        <v>0</v>
      </c>
      <c r="G185" s="124">
        <f t="shared" si="47"/>
        <v>0</v>
      </c>
      <c r="H185" s="124">
        <v>0</v>
      </c>
      <c r="I185" s="124">
        <v>0</v>
      </c>
      <c r="J185" s="124">
        <f t="shared" si="48"/>
        <v>0</v>
      </c>
      <c r="K185" s="124">
        <v>1367</v>
      </c>
      <c r="L185" s="124">
        <v>1367</v>
      </c>
      <c r="M185" s="124">
        <f t="shared" si="49"/>
        <v>0</v>
      </c>
      <c r="N185" s="124">
        <v>0</v>
      </c>
      <c r="O185" s="124">
        <v>0</v>
      </c>
      <c r="P185" s="124">
        <f t="shared" si="50"/>
        <v>0</v>
      </c>
      <c r="Q185" s="124">
        <v>0</v>
      </c>
      <c r="R185" s="124">
        <v>0</v>
      </c>
      <c r="S185" s="124">
        <f t="shared" si="51"/>
        <v>0</v>
      </c>
      <c r="T185" s="124">
        <v>0</v>
      </c>
      <c r="U185" s="124">
        <v>0</v>
      </c>
      <c r="V185" s="124">
        <f t="shared" si="52"/>
        <v>0</v>
      </c>
      <c r="W185" s="124">
        <v>0</v>
      </c>
      <c r="X185" s="124">
        <v>0</v>
      </c>
      <c r="Y185" s="124">
        <f t="shared" si="53"/>
        <v>0</v>
      </c>
      <c r="Z185" s="124">
        <v>0</v>
      </c>
      <c r="AA185" s="124">
        <v>0</v>
      </c>
      <c r="AB185" s="124">
        <f t="shared" si="54"/>
        <v>0</v>
      </c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0"/>
      <c r="FL185" s="100"/>
      <c r="FM185" s="100"/>
      <c r="FN185" s="100"/>
      <c r="FO185" s="100"/>
      <c r="FP185" s="100"/>
      <c r="FQ185" s="100"/>
      <c r="FR185" s="100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  <c r="GD185" s="100"/>
      <c r="GE185" s="100"/>
      <c r="GF185" s="100"/>
      <c r="GG185" s="100"/>
      <c r="GH185" s="100"/>
      <c r="GI185" s="100"/>
      <c r="GJ185" s="100"/>
      <c r="GK185" s="100"/>
      <c r="GL185" s="100"/>
      <c r="GM185" s="100"/>
      <c r="GN185" s="100"/>
      <c r="GO185" s="100"/>
      <c r="GP185" s="100"/>
      <c r="GQ185" s="100"/>
      <c r="GR185" s="100"/>
      <c r="GS185" s="100"/>
      <c r="GT185" s="100"/>
      <c r="GU185" s="100"/>
      <c r="GV185" s="100"/>
      <c r="GW185" s="100"/>
      <c r="GX185" s="100"/>
      <c r="GY185" s="100"/>
      <c r="GZ185" s="100"/>
      <c r="HA185" s="100"/>
      <c r="HB185" s="100"/>
      <c r="HC185" s="100"/>
      <c r="HD185" s="100"/>
      <c r="HE185" s="100"/>
      <c r="HF185" s="100"/>
      <c r="HG185" s="100"/>
      <c r="HH185" s="100"/>
      <c r="HI185" s="100"/>
      <c r="HJ185" s="100"/>
      <c r="HK185" s="100"/>
      <c r="HL185" s="100"/>
      <c r="HM185" s="100"/>
      <c r="HN185" s="100"/>
      <c r="HO185" s="100"/>
      <c r="HP185" s="100"/>
      <c r="HQ185" s="100"/>
      <c r="HR185" s="100"/>
      <c r="HS185" s="100"/>
      <c r="HT185" s="100"/>
      <c r="HU185" s="100"/>
      <c r="HV185" s="100"/>
      <c r="HW185" s="100"/>
      <c r="HX185" s="100"/>
      <c r="HY185" s="100"/>
      <c r="HZ185" s="100"/>
      <c r="IA185" s="100"/>
      <c r="IB185" s="100"/>
      <c r="IC185" s="100"/>
      <c r="ID185" s="100"/>
      <c r="IE185" s="100"/>
      <c r="IF185" s="100"/>
      <c r="IG185" s="100"/>
      <c r="IH185" s="100"/>
      <c r="II185" s="100"/>
      <c r="IJ185" s="100"/>
      <c r="IK185" s="100"/>
      <c r="IL185" s="100"/>
      <c r="IM185" s="100"/>
      <c r="IN185" s="100"/>
      <c r="IO185" s="100"/>
      <c r="IP185" s="100"/>
      <c r="IQ185" s="100"/>
      <c r="IR185" s="100"/>
    </row>
    <row r="186" spans="1:252" ht="62.4" x14ac:dyDescent="0.3">
      <c r="A186" s="123" t="s">
        <v>241</v>
      </c>
      <c r="B186" s="124">
        <f t="shared" si="46"/>
        <v>7930</v>
      </c>
      <c r="C186" s="124">
        <f t="shared" si="46"/>
        <v>7930</v>
      </c>
      <c r="D186" s="124">
        <f t="shared" si="46"/>
        <v>0</v>
      </c>
      <c r="E186" s="124">
        <v>0</v>
      </c>
      <c r="F186" s="124">
        <v>0</v>
      </c>
      <c r="G186" s="124">
        <f t="shared" si="47"/>
        <v>0</v>
      </c>
      <c r="H186" s="124">
        <v>0</v>
      </c>
      <c r="I186" s="124">
        <v>0</v>
      </c>
      <c r="J186" s="124">
        <f t="shared" si="48"/>
        <v>0</v>
      </c>
      <c r="K186" s="124">
        <v>7930</v>
      </c>
      <c r="L186" s="124">
        <v>7930</v>
      </c>
      <c r="M186" s="124">
        <f t="shared" si="49"/>
        <v>0</v>
      </c>
      <c r="N186" s="124">
        <v>0</v>
      </c>
      <c r="O186" s="124">
        <v>0</v>
      </c>
      <c r="P186" s="124">
        <f t="shared" si="50"/>
        <v>0</v>
      </c>
      <c r="Q186" s="124">
        <v>0</v>
      </c>
      <c r="R186" s="124">
        <v>0</v>
      </c>
      <c r="S186" s="124">
        <f t="shared" si="51"/>
        <v>0</v>
      </c>
      <c r="T186" s="124">
        <v>0</v>
      </c>
      <c r="U186" s="124">
        <v>0</v>
      </c>
      <c r="V186" s="124">
        <f t="shared" si="52"/>
        <v>0</v>
      </c>
      <c r="W186" s="124">
        <v>0</v>
      </c>
      <c r="X186" s="124">
        <v>0</v>
      </c>
      <c r="Y186" s="124">
        <f t="shared" si="53"/>
        <v>0</v>
      </c>
      <c r="Z186" s="124">
        <v>0</v>
      </c>
      <c r="AA186" s="124">
        <v>0</v>
      </c>
      <c r="AB186" s="124">
        <f t="shared" si="54"/>
        <v>0</v>
      </c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  <c r="CD186" s="100"/>
      <c r="CE186" s="100"/>
      <c r="CF186" s="100"/>
      <c r="CG186" s="100"/>
      <c r="CH186" s="100"/>
      <c r="CI186" s="100"/>
      <c r="CJ186" s="100"/>
      <c r="CK186" s="100"/>
      <c r="CL186" s="100"/>
      <c r="CM186" s="100"/>
      <c r="CN186" s="100"/>
      <c r="CO186" s="100"/>
      <c r="CP186" s="100"/>
      <c r="CQ186" s="100"/>
      <c r="CR186" s="100"/>
      <c r="CS186" s="100"/>
      <c r="CT186" s="100"/>
      <c r="CU186" s="100"/>
      <c r="CV186" s="100"/>
      <c r="CW186" s="100"/>
      <c r="CX186" s="100"/>
      <c r="CY186" s="100"/>
      <c r="CZ186" s="100"/>
      <c r="DA186" s="100"/>
      <c r="DB186" s="100"/>
      <c r="DC186" s="100"/>
      <c r="DD186" s="100"/>
      <c r="DE186" s="100"/>
      <c r="DF186" s="100"/>
      <c r="DG186" s="100"/>
      <c r="DH186" s="100"/>
      <c r="DI186" s="100"/>
      <c r="DJ186" s="100"/>
      <c r="DK186" s="100"/>
      <c r="DL186" s="100"/>
      <c r="DM186" s="100"/>
      <c r="DN186" s="100"/>
      <c r="DO186" s="100"/>
      <c r="DP186" s="100"/>
      <c r="DQ186" s="100"/>
      <c r="DR186" s="100"/>
      <c r="DS186" s="100"/>
      <c r="DT186" s="100"/>
      <c r="DU186" s="100"/>
      <c r="DV186" s="100"/>
      <c r="DW186" s="100"/>
      <c r="DX186" s="100"/>
      <c r="DY186" s="100"/>
      <c r="DZ186" s="100"/>
      <c r="EA186" s="100"/>
      <c r="EB186" s="100"/>
      <c r="EC186" s="100"/>
      <c r="ED186" s="100"/>
      <c r="EE186" s="100"/>
      <c r="EF186" s="100"/>
      <c r="EG186" s="100"/>
      <c r="EH186" s="100"/>
      <c r="EI186" s="100"/>
      <c r="EJ186" s="100"/>
      <c r="EK186" s="100"/>
      <c r="EL186" s="100"/>
      <c r="EM186" s="100"/>
      <c r="EN186" s="100"/>
      <c r="EO186" s="100"/>
      <c r="EP186" s="100"/>
      <c r="EQ186" s="100"/>
      <c r="ER186" s="100"/>
      <c r="ES186" s="100"/>
      <c r="ET186" s="100"/>
      <c r="EU186" s="100"/>
      <c r="EV186" s="100"/>
      <c r="EW186" s="100"/>
      <c r="EX186" s="100"/>
      <c r="EY186" s="100"/>
      <c r="EZ186" s="100"/>
      <c r="FA186" s="100"/>
      <c r="FB186" s="100"/>
      <c r="FC186" s="100"/>
      <c r="FD186" s="100"/>
      <c r="FE186" s="100"/>
      <c r="FF186" s="100"/>
      <c r="FG186" s="100"/>
      <c r="FH186" s="100"/>
      <c r="FI186" s="100"/>
      <c r="FJ186" s="100"/>
      <c r="FK186" s="100"/>
      <c r="FL186" s="100"/>
      <c r="FM186" s="100"/>
      <c r="FN186" s="100"/>
      <c r="FO186" s="100"/>
      <c r="FP186" s="100"/>
      <c r="FQ186" s="100"/>
      <c r="FR186" s="100"/>
      <c r="FS186" s="100"/>
      <c r="FT186" s="100"/>
      <c r="FU186" s="100"/>
      <c r="FV186" s="100"/>
      <c r="FW186" s="100"/>
      <c r="FX186" s="100"/>
      <c r="FY186" s="100"/>
      <c r="FZ186" s="100"/>
      <c r="GA186" s="100"/>
      <c r="GB186" s="100"/>
      <c r="GC186" s="100"/>
      <c r="GD186" s="100"/>
      <c r="GE186" s="100"/>
      <c r="GF186" s="100"/>
      <c r="GG186" s="100"/>
      <c r="GH186" s="100"/>
      <c r="GI186" s="100"/>
      <c r="GJ186" s="100"/>
      <c r="GK186" s="100"/>
      <c r="GL186" s="100"/>
      <c r="GM186" s="100"/>
      <c r="GN186" s="100"/>
      <c r="GO186" s="100"/>
      <c r="GP186" s="100"/>
      <c r="GQ186" s="100"/>
      <c r="GR186" s="100"/>
      <c r="GS186" s="100"/>
      <c r="GT186" s="100"/>
      <c r="GU186" s="100"/>
      <c r="GV186" s="100"/>
      <c r="GW186" s="100"/>
      <c r="GX186" s="100"/>
      <c r="GY186" s="100"/>
      <c r="GZ186" s="100"/>
      <c r="HA186" s="100"/>
      <c r="HB186" s="100"/>
      <c r="HC186" s="100"/>
      <c r="HD186" s="100"/>
      <c r="HE186" s="100"/>
      <c r="HF186" s="100"/>
      <c r="HG186" s="100"/>
      <c r="HH186" s="100"/>
      <c r="HI186" s="100"/>
      <c r="HJ186" s="100"/>
      <c r="HK186" s="100"/>
      <c r="HL186" s="100"/>
      <c r="HM186" s="100"/>
      <c r="HN186" s="100"/>
      <c r="HO186" s="100"/>
      <c r="HP186" s="100"/>
      <c r="HQ186" s="100"/>
      <c r="HR186" s="100"/>
      <c r="HS186" s="100"/>
      <c r="HT186" s="100"/>
      <c r="HU186" s="100"/>
      <c r="HV186" s="100"/>
      <c r="HW186" s="100"/>
      <c r="HX186" s="100"/>
      <c r="HY186" s="100"/>
      <c r="HZ186" s="100"/>
      <c r="IA186" s="100"/>
      <c r="IB186" s="100"/>
      <c r="IC186" s="100"/>
      <c r="ID186" s="100"/>
      <c r="IE186" s="100"/>
      <c r="IF186" s="100"/>
      <c r="IG186" s="100"/>
      <c r="IH186" s="100"/>
      <c r="II186" s="100"/>
      <c r="IJ186" s="100"/>
      <c r="IK186" s="100"/>
      <c r="IL186" s="100"/>
      <c r="IM186" s="100"/>
      <c r="IN186" s="100"/>
      <c r="IO186" s="100"/>
      <c r="IP186" s="100"/>
      <c r="IQ186" s="100"/>
      <c r="IR186" s="100"/>
    </row>
    <row r="187" spans="1:252" ht="93.6" x14ac:dyDescent="0.3">
      <c r="A187" s="127" t="s">
        <v>242</v>
      </c>
      <c r="B187" s="121">
        <f t="shared" si="46"/>
        <v>1511</v>
      </c>
      <c r="C187" s="121">
        <f t="shared" si="46"/>
        <v>1511</v>
      </c>
      <c r="D187" s="121">
        <f t="shared" si="46"/>
        <v>0</v>
      </c>
      <c r="E187" s="121">
        <v>0</v>
      </c>
      <c r="F187" s="121">
        <v>0</v>
      </c>
      <c r="G187" s="121">
        <f t="shared" si="47"/>
        <v>0</v>
      </c>
      <c r="H187" s="121">
        <v>0</v>
      </c>
      <c r="I187" s="121">
        <v>0</v>
      </c>
      <c r="J187" s="121">
        <f t="shared" si="48"/>
        <v>0</v>
      </c>
      <c r="K187" s="121">
        <v>0</v>
      </c>
      <c r="L187" s="121">
        <v>0</v>
      </c>
      <c r="M187" s="121">
        <f t="shared" si="49"/>
        <v>0</v>
      </c>
      <c r="N187" s="121">
        <v>1511</v>
      </c>
      <c r="O187" s="121">
        <v>1511</v>
      </c>
      <c r="P187" s="121">
        <f t="shared" si="50"/>
        <v>0</v>
      </c>
      <c r="Q187" s="121">
        <v>0</v>
      </c>
      <c r="R187" s="121">
        <v>0</v>
      </c>
      <c r="S187" s="121">
        <f t="shared" si="51"/>
        <v>0</v>
      </c>
      <c r="T187" s="121">
        <v>0</v>
      </c>
      <c r="U187" s="121">
        <v>0</v>
      </c>
      <c r="V187" s="121">
        <f t="shared" si="52"/>
        <v>0</v>
      </c>
      <c r="W187" s="121">
        <v>0</v>
      </c>
      <c r="X187" s="121">
        <v>0</v>
      </c>
      <c r="Y187" s="121">
        <f t="shared" si="53"/>
        <v>0</v>
      </c>
      <c r="Z187" s="121">
        <v>0</v>
      </c>
      <c r="AA187" s="121">
        <v>0</v>
      </c>
      <c r="AB187" s="121">
        <f t="shared" si="54"/>
        <v>0</v>
      </c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100"/>
      <c r="BN187" s="100"/>
      <c r="BO187" s="100"/>
      <c r="BP187" s="100"/>
      <c r="BQ187" s="100"/>
      <c r="BR187" s="100"/>
      <c r="BS187" s="100"/>
      <c r="BT187" s="100"/>
      <c r="BU187" s="100"/>
      <c r="BV187" s="100"/>
      <c r="BW187" s="100"/>
      <c r="BX187" s="100"/>
      <c r="BY187" s="100"/>
      <c r="BZ187" s="100"/>
      <c r="CA187" s="100"/>
      <c r="CB187" s="100"/>
      <c r="CC187" s="100"/>
      <c r="CD187" s="100"/>
      <c r="CE187" s="100"/>
      <c r="CF187" s="100"/>
      <c r="CG187" s="100"/>
      <c r="CH187" s="100"/>
      <c r="CI187" s="100"/>
      <c r="CJ187" s="100"/>
      <c r="CK187" s="100"/>
      <c r="CL187" s="100"/>
      <c r="CM187" s="100"/>
      <c r="CN187" s="100"/>
      <c r="CO187" s="100"/>
      <c r="CP187" s="100"/>
      <c r="CQ187" s="100"/>
      <c r="CR187" s="100"/>
      <c r="CS187" s="100"/>
      <c r="CT187" s="100"/>
      <c r="CU187" s="100"/>
      <c r="CV187" s="100"/>
      <c r="CW187" s="100"/>
      <c r="CX187" s="100"/>
      <c r="CY187" s="100"/>
      <c r="CZ187" s="100"/>
      <c r="DA187" s="100"/>
      <c r="DB187" s="100"/>
      <c r="DC187" s="100"/>
      <c r="DD187" s="100"/>
      <c r="DE187" s="100"/>
      <c r="DF187" s="100"/>
      <c r="DG187" s="100"/>
      <c r="DH187" s="100"/>
      <c r="DI187" s="100"/>
      <c r="DJ187" s="100"/>
      <c r="DK187" s="100"/>
      <c r="DL187" s="100"/>
      <c r="DM187" s="100"/>
      <c r="DN187" s="100"/>
      <c r="DO187" s="100"/>
      <c r="DP187" s="100"/>
      <c r="DQ187" s="100"/>
      <c r="DR187" s="100"/>
      <c r="DS187" s="100"/>
      <c r="DT187" s="100"/>
      <c r="DU187" s="100"/>
      <c r="DV187" s="100"/>
      <c r="DW187" s="100"/>
      <c r="DX187" s="100"/>
      <c r="DY187" s="100"/>
      <c r="DZ187" s="100"/>
      <c r="EA187" s="100"/>
      <c r="EB187" s="100"/>
      <c r="EC187" s="100"/>
      <c r="ED187" s="100"/>
      <c r="EE187" s="100"/>
      <c r="EF187" s="100"/>
      <c r="EG187" s="100"/>
      <c r="EH187" s="100"/>
      <c r="EI187" s="100"/>
      <c r="EJ187" s="100"/>
      <c r="EK187" s="100"/>
      <c r="EL187" s="100"/>
      <c r="EM187" s="100"/>
      <c r="EN187" s="100"/>
      <c r="EO187" s="100"/>
      <c r="EP187" s="100"/>
      <c r="EQ187" s="100"/>
      <c r="ER187" s="100"/>
      <c r="ES187" s="100"/>
      <c r="ET187" s="100"/>
      <c r="EU187" s="100"/>
      <c r="EV187" s="100"/>
      <c r="EW187" s="100"/>
      <c r="EX187" s="100"/>
      <c r="EY187" s="100"/>
      <c r="EZ187" s="100"/>
      <c r="FA187" s="100"/>
      <c r="FB187" s="100"/>
      <c r="FC187" s="100"/>
      <c r="FD187" s="100"/>
      <c r="FE187" s="100"/>
      <c r="FF187" s="100"/>
      <c r="FG187" s="100"/>
      <c r="FH187" s="100"/>
      <c r="FI187" s="100"/>
      <c r="FJ187" s="100"/>
      <c r="FK187" s="100"/>
      <c r="FL187" s="100"/>
      <c r="FM187" s="100"/>
      <c r="FN187" s="100"/>
      <c r="FO187" s="100"/>
      <c r="FP187" s="100"/>
      <c r="FQ187" s="100"/>
      <c r="FR187" s="100"/>
      <c r="FS187" s="100"/>
      <c r="FT187" s="100"/>
      <c r="FU187" s="100"/>
      <c r="FV187" s="100"/>
      <c r="FW187" s="100"/>
      <c r="FX187" s="100"/>
      <c r="FY187" s="100"/>
      <c r="FZ187" s="100"/>
      <c r="GA187" s="100"/>
      <c r="GB187" s="100"/>
      <c r="GC187" s="100"/>
      <c r="GD187" s="100"/>
      <c r="GE187" s="100"/>
      <c r="GF187" s="100"/>
      <c r="GG187" s="100"/>
      <c r="GH187" s="100"/>
      <c r="GI187" s="100"/>
      <c r="GJ187" s="100"/>
      <c r="GK187" s="100"/>
      <c r="GL187" s="100"/>
      <c r="GM187" s="100"/>
      <c r="GN187" s="100"/>
      <c r="GO187" s="100"/>
      <c r="GP187" s="100"/>
      <c r="GQ187" s="100"/>
      <c r="GR187" s="100"/>
      <c r="GS187" s="100"/>
      <c r="GT187" s="100"/>
      <c r="GU187" s="100"/>
      <c r="GV187" s="100"/>
      <c r="GW187" s="100"/>
      <c r="GX187" s="100"/>
      <c r="GY187" s="100"/>
      <c r="GZ187" s="100"/>
      <c r="HA187" s="100"/>
      <c r="HB187" s="100"/>
      <c r="HC187" s="100"/>
      <c r="HD187" s="100"/>
      <c r="HE187" s="100"/>
      <c r="HF187" s="100"/>
      <c r="HG187" s="100"/>
      <c r="HH187" s="100"/>
      <c r="HI187" s="100"/>
      <c r="HJ187" s="100"/>
      <c r="HK187" s="100"/>
      <c r="HL187" s="100"/>
      <c r="HM187" s="100"/>
      <c r="HN187" s="100"/>
      <c r="HO187" s="100"/>
      <c r="HP187" s="100"/>
      <c r="HQ187" s="100"/>
      <c r="HR187" s="100"/>
      <c r="HS187" s="100"/>
      <c r="HT187" s="100"/>
      <c r="HU187" s="100"/>
      <c r="HV187" s="100"/>
      <c r="HW187" s="100"/>
      <c r="HX187" s="100"/>
      <c r="HY187" s="100"/>
      <c r="HZ187" s="100"/>
      <c r="IA187" s="100"/>
      <c r="IB187" s="100"/>
      <c r="IC187" s="100"/>
      <c r="ID187" s="100"/>
      <c r="IE187" s="100"/>
      <c r="IF187" s="100"/>
      <c r="IG187" s="100"/>
      <c r="IH187" s="100"/>
      <c r="II187" s="100"/>
      <c r="IJ187" s="100"/>
      <c r="IK187" s="100"/>
      <c r="IL187" s="100"/>
      <c r="IM187" s="100"/>
      <c r="IN187" s="100"/>
      <c r="IO187" s="100"/>
      <c r="IP187" s="100"/>
      <c r="IQ187" s="100"/>
      <c r="IR187" s="100"/>
    </row>
    <row r="188" spans="1:252" ht="31.2" x14ac:dyDescent="0.3">
      <c r="A188" s="117" t="s">
        <v>182</v>
      </c>
      <c r="B188" s="118">
        <f t="shared" si="46"/>
        <v>218947</v>
      </c>
      <c r="C188" s="118">
        <f t="shared" si="46"/>
        <v>256776</v>
      </c>
      <c r="D188" s="118">
        <f t="shared" si="46"/>
        <v>37829</v>
      </c>
      <c r="E188" s="118">
        <f>SUM(E189:E202)</f>
        <v>0</v>
      </c>
      <c r="F188" s="118">
        <f>SUM(F189:F202)</f>
        <v>0</v>
      </c>
      <c r="G188" s="118">
        <f t="shared" si="47"/>
        <v>0</v>
      </c>
      <c r="H188" s="118">
        <f>SUM(H189:H202)</f>
        <v>0</v>
      </c>
      <c r="I188" s="118">
        <f>SUM(I189:I202)</f>
        <v>0</v>
      </c>
      <c r="J188" s="118">
        <f t="shared" si="48"/>
        <v>0</v>
      </c>
      <c r="K188" s="118">
        <f>SUM(K189:K202)</f>
        <v>38463</v>
      </c>
      <c r="L188" s="118">
        <f>SUM(L189:L202)</f>
        <v>38463</v>
      </c>
      <c r="M188" s="118">
        <f t="shared" si="49"/>
        <v>0</v>
      </c>
      <c r="N188" s="118">
        <f>SUM(N189:N202)</f>
        <v>69982</v>
      </c>
      <c r="O188" s="118">
        <f>SUM(O189:O202)</f>
        <v>107811</v>
      </c>
      <c r="P188" s="118">
        <f t="shared" si="50"/>
        <v>37829</v>
      </c>
      <c r="Q188" s="118">
        <f>SUM(Q189:Q202)</f>
        <v>110502</v>
      </c>
      <c r="R188" s="118">
        <f>SUM(R189:R202)</f>
        <v>110502</v>
      </c>
      <c r="S188" s="118">
        <f t="shared" si="51"/>
        <v>0</v>
      </c>
      <c r="T188" s="118">
        <f>SUM(T189:T202)</f>
        <v>0</v>
      </c>
      <c r="U188" s="118">
        <f>SUM(U189:U202)</f>
        <v>0</v>
      </c>
      <c r="V188" s="118">
        <f t="shared" si="52"/>
        <v>0</v>
      </c>
      <c r="W188" s="118">
        <f>SUM(W189:W202)</f>
        <v>0</v>
      </c>
      <c r="X188" s="118">
        <f>SUM(X189:X202)</f>
        <v>0</v>
      </c>
      <c r="Y188" s="118">
        <f t="shared" si="53"/>
        <v>0</v>
      </c>
      <c r="Z188" s="118">
        <f>SUM(Z189:Z202)</f>
        <v>0</v>
      </c>
      <c r="AA188" s="118">
        <f>SUM(AA189:AA202)</f>
        <v>0</v>
      </c>
      <c r="AB188" s="118">
        <f t="shared" si="54"/>
        <v>0</v>
      </c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100"/>
      <c r="BN188" s="100"/>
      <c r="BO188" s="100"/>
      <c r="BP188" s="100"/>
      <c r="BQ188" s="100"/>
      <c r="BR188" s="100"/>
      <c r="BS188" s="100"/>
      <c r="BT188" s="100"/>
      <c r="BU188" s="100"/>
      <c r="BV188" s="100"/>
      <c r="BW188" s="100"/>
      <c r="BX188" s="100"/>
      <c r="BY188" s="100"/>
      <c r="BZ188" s="100"/>
      <c r="CA188" s="100"/>
      <c r="CB188" s="100"/>
      <c r="CC188" s="100"/>
      <c r="CD188" s="100"/>
      <c r="CE188" s="100"/>
      <c r="CF188" s="100"/>
      <c r="CG188" s="100"/>
      <c r="CH188" s="100"/>
      <c r="CI188" s="100"/>
      <c r="CJ188" s="100"/>
      <c r="CK188" s="100"/>
      <c r="CL188" s="100"/>
      <c r="CM188" s="100"/>
      <c r="CN188" s="100"/>
      <c r="CO188" s="100"/>
      <c r="CP188" s="100"/>
      <c r="CQ188" s="100"/>
      <c r="CR188" s="100"/>
      <c r="CS188" s="100"/>
      <c r="CT188" s="100"/>
      <c r="CU188" s="100"/>
      <c r="CV188" s="100"/>
      <c r="CW188" s="100"/>
      <c r="CX188" s="100"/>
      <c r="CY188" s="100"/>
      <c r="CZ188" s="100"/>
      <c r="DA188" s="100"/>
      <c r="DB188" s="100"/>
      <c r="DC188" s="100"/>
      <c r="DD188" s="100"/>
      <c r="DE188" s="100"/>
      <c r="DF188" s="100"/>
      <c r="DG188" s="100"/>
      <c r="DH188" s="100"/>
      <c r="DI188" s="100"/>
      <c r="DJ188" s="100"/>
      <c r="DK188" s="100"/>
      <c r="DL188" s="100"/>
      <c r="DM188" s="100"/>
      <c r="DN188" s="100"/>
      <c r="DO188" s="100"/>
      <c r="DP188" s="100"/>
      <c r="DQ188" s="100"/>
      <c r="DR188" s="100"/>
      <c r="DS188" s="100"/>
      <c r="DT188" s="100"/>
      <c r="DU188" s="100"/>
      <c r="DV188" s="100"/>
      <c r="DW188" s="100"/>
      <c r="DX188" s="100"/>
      <c r="DY188" s="100"/>
      <c r="DZ188" s="100"/>
      <c r="EA188" s="100"/>
      <c r="EB188" s="100"/>
      <c r="EC188" s="100"/>
      <c r="ED188" s="100"/>
      <c r="EE188" s="100"/>
      <c r="EF188" s="100"/>
      <c r="EG188" s="100"/>
      <c r="EH188" s="100"/>
      <c r="EI188" s="100"/>
      <c r="EJ188" s="100"/>
      <c r="EK188" s="100"/>
      <c r="EL188" s="100"/>
      <c r="EM188" s="100"/>
      <c r="EN188" s="100"/>
      <c r="EO188" s="100"/>
      <c r="EP188" s="100"/>
      <c r="EQ188" s="100"/>
      <c r="ER188" s="100"/>
      <c r="ES188" s="100"/>
      <c r="ET188" s="100"/>
      <c r="EU188" s="100"/>
      <c r="EV188" s="100"/>
      <c r="EW188" s="100"/>
      <c r="EX188" s="100"/>
      <c r="EY188" s="100"/>
      <c r="EZ188" s="100"/>
      <c r="FA188" s="100"/>
      <c r="FB188" s="100"/>
      <c r="FC188" s="100"/>
      <c r="FD188" s="100"/>
      <c r="FE188" s="100"/>
      <c r="FF188" s="100"/>
      <c r="FG188" s="100"/>
      <c r="FH188" s="100"/>
      <c r="FI188" s="100"/>
      <c r="FJ188" s="100"/>
      <c r="FK188" s="100"/>
      <c r="FL188" s="100"/>
      <c r="FM188" s="100"/>
      <c r="FN188" s="100"/>
      <c r="FO188" s="100"/>
      <c r="FP188" s="100"/>
      <c r="FQ188" s="100"/>
      <c r="FR188" s="100"/>
      <c r="FS188" s="100"/>
      <c r="FT188" s="100"/>
      <c r="FU188" s="100"/>
      <c r="FV188" s="100"/>
      <c r="FW188" s="100"/>
      <c r="FX188" s="100"/>
      <c r="FY188" s="100"/>
      <c r="FZ188" s="100"/>
      <c r="GA188" s="100"/>
      <c r="GB188" s="100"/>
      <c r="GC188" s="100"/>
      <c r="GD188" s="100"/>
      <c r="GE188" s="100"/>
      <c r="GF188" s="100"/>
      <c r="GG188" s="100"/>
      <c r="GH188" s="100"/>
      <c r="GI188" s="100"/>
      <c r="GJ188" s="100"/>
      <c r="GK188" s="100"/>
      <c r="GL188" s="100"/>
      <c r="GM188" s="100"/>
      <c r="GN188" s="100"/>
      <c r="GO188" s="100"/>
      <c r="GP188" s="100"/>
      <c r="GQ188" s="100"/>
      <c r="GR188" s="100"/>
      <c r="GS188" s="100"/>
      <c r="GT188" s="100"/>
      <c r="GU188" s="100"/>
      <c r="GV188" s="100"/>
      <c r="GW188" s="100"/>
      <c r="GX188" s="100"/>
      <c r="GY188" s="100"/>
      <c r="GZ188" s="100"/>
      <c r="HA188" s="100"/>
      <c r="HB188" s="100"/>
      <c r="HC188" s="100"/>
      <c r="HD188" s="100"/>
      <c r="HE188" s="100"/>
      <c r="HF188" s="100"/>
      <c r="HG188" s="100"/>
      <c r="HH188" s="100"/>
      <c r="HI188" s="100"/>
      <c r="HJ188" s="100"/>
      <c r="HK188" s="100"/>
      <c r="HL188" s="100"/>
      <c r="HM188" s="100"/>
      <c r="HN188" s="100"/>
      <c r="HO188" s="100"/>
      <c r="HP188" s="100"/>
      <c r="HQ188" s="100"/>
      <c r="HR188" s="100"/>
      <c r="HS188" s="100"/>
      <c r="HT188" s="100"/>
      <c r="HU188" s="100"/>
      <c r="HV188" s="100"/>
      <c r="HW188" s="100"/>
      <c r="HX188" s="100"/>
      <c r="HY188" s="100"/>
      <c r="HZ188" s="100"/>
      <c r="IA188" s="100"/>
      <c r="IB188" s="100"/>
      <c r="IC188" s="100"/>
      <c r="ID188" s="100"/>
      <c r="IE188" s="100"/>
      <c r="IF188" s="100"/>
      <c r="IG188" s="100"/>
      <c r="IH188" s="100"/>
      <c r="II188" s="100"/>
      <c r="IJ188" s="100"/>
      <c r="IK188" s="100"/>
      <c r="IL188" s="100"/>
      <c r="IM188" s="100"/>
      <c r="IN188" s="100"/>
      <c r="IO188" s="100"/>
      <c r="IP188" s="100"/>
      <c r="IQ188" s="100"/>
      <c r="IR188" s="100"/>
    </row>
    <row r="189" spans="1:252" ht="31.2" x14ac:dyDescent="0.3">
      <c r="A189" s="127" t="s">
        <v>243</v>
      </c>
      <c r="B189" s="129">
        <f t="shared" ref="B189:D249" si="69">E189+H189+K189+N189+Q189+T189+W189+Z189</f>
        <v>3500</v>
      </c>
      <c r="C189" s="129">
        <f t="shared" si="69"/>
        <v>3500</v>
      </c>
      <c r="D189" s="129">
        <f t="shared" si="69"/>
        <v>0</v>
      </c>
      <c r="E189" s="129">
        <v>0</v>
      </c>
      <c r="F189" s="129">
        <v>0</v>
      </c>
      <c r="G189" s="129">
        <f t="shared" ref="G189:G249" si="70">F189-E189</f>
        <v>0</v>
      </c>
      <c r="H189" s="129">
        <v>0</v>
      </c>
      <c r="I189" s="129">
        <v>0</v>
      </c>
      <c r="J189" s="129">
        <f t="shared" ref="J189:J249" si="71">I189-H189</f>
        <v>0</v>
      </c>
      <c r="K189" s="129">
        <v>0</v>
      </c>
      <c r="L189" s="129">
        <v>0</v>
      </c>
      <c r="M189" s="129">
        <f t="shared" ref="M189:M249" si="72">L189-K189</f>
        <v>0</v>
      </c>
      <c r="N189" s="129">
        <v>0</v>
      </c>
      <c r="O189" s="129">
        <v>0</v>
      </c>
      <c r="P189" s="129">
        <f t="shared" ref="P189:P249" si="73">O189-N189</f>
        <v>0</v>
      </c>
      <c r="Q189" s="129">
        <v>3500</v>
      </c>
      <c r="R189" s="129">
        <v>3500</v>
      </c>
      <c r="S189" s="129">
        <f t="shared" ref="S189:S249" si="74">R189-Q189</f>
        <v>0</v>
      </c>
      <c r="T189" s="129">
        <v>0</v>
      </c>
      <c r="U189" s="129">
        <v>0</v>
      </c>
      <c r="V189" s="129">
        <f t="shared" ref="V189:V249" si="75">U189-T189</f>
        <v>0</v>
      </c>
      <c r="W189" s="129">
        <v>0</v>
      </c>
      <c r="X189" s="129">
        <v>0</v>
      </c>
      <c r="Y189" s="129">
        <f t="shared" ref="Y189:Y249" si="76">X189-W189</f>
        <v>0</v>
      </c>
      <c r="Z189" s="129">
        <v>0</v>
      </c>
      <c r="AA189" s="129">
        <v>0</v>
      </c>
      <c r="AB189" s="129">
        <f t="shared" ref="AB189:AB249" si="77">AA189-Z189</f>
        <v>0</v>
      </c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100"/>
      <c r="BN189" s="100"/>
      <c r="BO189" s="100"/>
      <c r="BP189" s="100"/>
      <c r="BQ189" s="100"/>
      <c r="BR189" s="100"/>
      <c r="BS189" s="100"/>
      <c r="BT189" s="100"/>
      <c r="BU189" s="100"/>
      <c r="BV189" s="100"/>
      <c r="BW189" s="100"/>
      <c r="BX189" s="100"/>
      <c r="BY189" s="100"/>
      <c r="BZ189" s="100"/>
      <c r="CA189" s="100"/>
      <c r="CB189" s="100"/>
      <c r="CC189" s="100"/>
      <c r="CD189" s="100"/>
      <c r="CE189" s="100"/>
      <c r="CF189" s="100"/>
      <c r="CG189" s="100"/>
      <c r="CH189" s="100"/>
      <c r="CI189" s="100"/>
      <c r="CJ189" s="100"/>
      <c r="CK189" s="100"/>
      <c r="CL189" s="100"/>
      <c r="CM189" s="100"/>
      <c r="CN189" s="100"/>
      <c r="CO189" s="100"/>
      <c r="CP189" s="100"/>
      <c r="CQ189" s="100"/>
      <c r="CR189" s="100"/>
      <c r="CS189" s="100"/>
      <c r="CT189" s="100"/>
      <c r="CU189" s="100"/>
      <c r="CV189" s="100"/>
      <c r="CW189" s="100"/>
      <c r="CX189" s="100"/>
      <c r="CY189" s="100"/>
      <c r="CZ189" s="100"/>
      <c r="DA189" s="100"/>
      <c r="DB189" s="100"/>
      <c r="DC189" s="100"/>
      <c r="DD189" s="100"/>
      <c r="DE189" s="100"/>
      <c r="DF189" s="100"/>
      <c r="DG189" s="100"/>
      <c r="DH189" s="100"/>
      <c r="DI189" s="100"/>
      <c r="DJ189" s="100"/>
      <c r="DK189" s="100"/>
      <c r="DL189" s="100"/>
      <c r="DM189" s="100"/>
      <c r="DN189" s="100"/>
      <c r="DO189" s="100"/>
      <c r="DP189" s="100"/>
      <c r="DQ189" s="100"/>
      <c r="DR189" s="100"/>
      <c r="DS189" s="100"/>
      <c r="DT189" s="100"/>
      <c r="DU189" s="100"/>
      <c r="DV189" s="100"/>
      <c r="DW189" s="100"/>
      <c r="DX189" s="100"/>
      <c r="DY189" s="100"/>
      <c r="DZ189" s="100"/>
      <c r="EA189" s="100"/>
      <c r="EB189" s="100"/>
      <c r="EC189" s="100"/>
      <c r="ED189" s="100"/>
      <c r="EE189" s="100"/>
      <c r="EF189" s="100"/>
      <c r="EG189" s="100"/>
      <c r="EH189" s="100"/>
      <c r="EI189" s="100"/>
      <c r="EJ189" s="100"/>
      <c r="EK189" s="100"/>
      <c r="EL189" s="100"/>
      <c r="EM189" s="100"/>
      <c r="EN189" s="100"/>
      <c r="EO189" s="100"/>
      <c r="EP189" s="100"/>
      <c r="EQ189" s="100"/>
      <c r="ER189" s="100"/>
      <c r="ES189" s="100"/>
      <c r="ET189" s="100"/>
      <c r="EU189" s="100"/>
      <c r="EV189" s="100"/>
      <c r="EW189" s="100"/>
      <c r="EX189" s="100"/>
      <c r="EY189" s="100"/>
      <c r="EZ189" s="100"/>
      <c r="FA189" s="100"/>
      <c r="FB189" s="100"/>
      <c r="FC189" s="100"/>
      <c r="FD189" s="100"/>
      <c r="FE189" s="100"/>
      <c r="FF189" s="100"/>
      <c r="FG189" s="100"/>
      <c r="FH189" s="100"/>
      <c r="FI189" s="100"/>
      <c r="FJ189" s="100"/>
      <c r="FK189" s="100"/>
      <c r="FL189" s="100"/>
      <c r="FM189" s="100"/>
      <c r="FN189" s="100"/>
      <c r="FO189" s="100"/>
      <c r="FP189" s="100"/>
      <c r="FQ189" s="100"/>
      <c r="FR189" s="100"/>
      <c r="FS189" s="100"/>
      <c r="FT189" s="100"/>
      <c r="FU189" s="100"/>
      <c r="FV189" s="100"/>
      <c r="FW189" s="100"/>
      <c r="FX189" s="100"/>
      <c r="FY189" s="100"/>
      <c r="FZ189" s="100"/>
      <c r="GA189" s="100"/>
      <c r="GB189" s="100"/>
      <c r="GC189" s="100"/>
      <c r="GD189" s="116"/>
      <c r="GE189" s="116"/>
      <c r="GF189" s="116"/>
      <c r="GG189" s="116"/>
      <c r="GH189" s="116"/>
      <c r="GI189" s="116"/>
      <c r="GJ189" s="116"/>
      <c r="GK189" s="116"/>
      <c r="GL189" s="116"/>
      <c r="GM189" s="116"/>
      <c r="GN189" s="116"/>
      <c r="GO189" s="116"/>
      <c r="GP189" s="116"/>
      <c r="GQ189" s="116"/>
      <c r="GR189" s="116"/>
      <c r="GS189" s="116"/>
      <c r="GT189" s="116"/>
      <c r="GU189" s="116"/>
      <c r="GV189" s="116"/>
      <c r="GW189" s="116"/>
      <c r="GX189" s="116"/>
      <c r="GY189" s="116"/>
      <c r="GZ189" s="116"/>
      <c r="HA189" s="116"/>
      <c r="HB189" s="116"/>
      <c r="HC189" s="116"/>
      <c r="HD189" s="116"/>
      <c r="HE189" s="116"/>
      <c r="HF189" s="116"/>
      <c r="HG189" s="116"/>
      <c r="HH189" s="116"/>
      <c r="HI189" s="116"/>
      <c r="HJ189" s="116"/>
      <c r="HK189" s="116"/>
      <c r="HL189" s="116"/>
      <c r="HM189" s="116"/>
      <c r="HN189" s="116"/>
      <c r="HO189" s="116"/>
      <c r="HP189" s="116"/>
      <c r="HQ189" s="116"/>
      <c r="HR189" s="116"/>
      <c r="HS189" s="116"/>
      <c r="HT189" s="116"/>
      <c r="HU189" s="116"/>
      <c r="HV189" s="116"/>
      <c r="HW189" s="116"/>
      <c r="HX189" s="116"/>
      <c r="HY189" s="116"/>
      <c r="HZ189" s="116"/>
      <c r="IA189" s="116"/>
      <c r="IB189" s="116"/>
      <c r="IC189" s="116"/>
      <c r="ID189" s="116"/>
      <c r="IE189" s="116"/>
      <c r="IF189" s="116"/>
      <c r="IG189" s="116"/>
      <c r="IH189" s="116"/>
      <c r="II189" s="116"/>
      <c r="IJ189" s="116"/>
      <c r="IK189" s="116"/>
      <c r="IL189" s="116"/>
      <c r="IM189" s="116"/>
      <c r="IN189" s="116"/>
      <c r="IO189" s="116"/>
      <c r="IP189" s="116"/>
      <c r="IQ189" s="116"/>
      <c r="IR189" s="116"/>
    </row>
    <row r="190" spans="1:252" ht="31.2" x14ac:dyDescent="0.3">
      <c r="A190" s="127" t="s">
        <v>244</v>
      </c>
      <c r="B190" s="129">
        <f t="shared" si="69"/>
        <v>23387</v>
      </c>
      <c r="C190" s="129">
        <f t="shared" si="69"/>
        <v>23387</v>
      </c>
      <c r="D190" s="129">
        <f t="shared" si="69"/>
        <v>0</v>
      </c>
      <c r="E190" s="129">
        <v>0</v>
      </c>
      <c r="F190" s="129">
        <v>0</v>
      </c>
      <c r="G190" s="129">
        <f t="shared" si="70"/>
        <v>0</v>
      </c>
      <c r="H190" s="129">
        <v>0</v>
      </c>
      <c r="I190" s="129">
        <v>0</v>
      </c>
      <c r="J190" s="129">
        <f t="shared" si="71"/>
        <v>0</v>
      </c>
      <c r="K190" s="129">
        <f>23387-14137</f>
        <v>9250</v>
      </c>
      <c r="L190" s="129">
        <f>23387-14137</f>
        <v>9250</v>
      </c>
      <c r="M190" s="129">
        <f t="shared" si="72"/>
        <v>0</v>
      </c>
      <c r="N190" s="129">
        <v>0</v>
      </c>
      <c r="O190" s="129">
        <v>0</v>
      </c>
      <c r="P190" s="129">
        <f t="shared" si="73"/>
        <v>0</v>
      </c>
      <c r="Q190" s="129">
        <v>14137</v>
      </c>
      <c r="R190" s="129">
        <v>14137</v>
      </c>
      <c r="S190" s="129">
        <f t="shared" si="74"/>
        <v>0</v>
      </c>
      <c r="T190" s="129">
        <v>0</v>
      </c>
      <c r="U190" s="129">
        <v>0</v>
      </c>
      <c r="V190" s="129">
        <f t="shared" si="75"/>
        <v>0</v>
      </c>
      <c r="W190" s="129">
        <v>0</v>
      </c>
      <c r="X190" s="129">
        <v>0</v>
      </c>
      <c r="Y190" s="129">
        <f t="shared" si="76"/>
        <v>0</v>
      </c>
      <c r="Z190" s="129">
        <v>0</v>
      </c>
      <c r="AA190" s="129">
        <v>0</v>
      </c>
      <c r="AB190" s="129">
        <f t="shared" si="77"/>
        <v>0</v>
      </c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  <c r="BG190" s="100"/>
      <c r="BH190" s="100"/>
      <c r="BI190" s="100"/>
      <c r="BJ190" s="100"/>
      <c r="BK190" s="100"/>
      <c r="BL190" s="100"/>
      <c r="BM190" s="100"/>
      <c r="BN190" s="100"/>
      <c r="BO190" s="100"/>
      <c r="BP190" s="100"/>
      <c r="BQ190" s="100"/>
      <c r="BR190" s="100"/>
      <c r="BS190" s="100"/>
      <c r="BT190" s="100"/>
      <c r="BU190" s="100"/>
      <c r="BV190" s="100"/>
      <c r="BW190" s="100"/>
      <c r="BX190" s="100"/>
      <c r="BY190" s="100"/>
      <c r="BZ190" s="100"/>
      <c r="CA190" s="100"/>
      <c r="CB190" s="100"/>
      <c r="CC190" s="100"/>
      <c r="CD190" s="100"/>
      <c r="CE190" s="100"/>
      <c r="CF190" s="100"/>
      <c r="CG190" s="100"/>
      <c r="CH190" s="100"/>
      <c r="CI190" s="100"/>
      <c r="CJ190" s="100"/>
      <c r="CK190" s="100"/>
      <c r="CL190" s="100"/>
      <c r="CM190" s="100"/>
      <c r="CN190" s="100"/>
      <c r="CO190" s="100"/>
      <c r="CP190" s="100"/>
      <c r="CQ190" s="100"/>
      <c r="CR190" s="100"/>
      <c r="CS190" s="100"/>
      <c r="CT190" s="100"/>
      <c r="CU190" s="100"/>
      <c r="CV190" s="100"/>
      <c r="CW190" s="100"/>
      <c r="CX190" s="100"/>
      <c r="CY190" s="100"/>
      <c r="CZ190" s="100"/>
      <c r="DA190" s="100"/>
      <c r="DB190" s="100"/>
      <c r="DC190" s="100"/>
      <c r="DD190" s="100"/>
      <c r="DE190" s="100"/>
      <c r="DF190" s="100"/>
      <c r="DG190" s="100"/>
      <c r="DH190" s="100"/>
      <c r="DI190" s="100"/>
      <c r="DJ190" s="100"/>
      <c r="DK190" s="100"/>
      <c r="DL190" s="100"/>
      <c r="DM190" s="100"/>
      <c r="DN190" s="100"/>
      <c r="DO190" s="100"/>
      <c r="DP190" s="100"/>
      <c r="DQ190" s="100"/>
      <c r="DR190" s="100"/>
      <c r="DS190" s="100"/>
      <c r="DT190" s="100"/>
      <c r="DU190" s="100"/>
      <c r="DV190" s="100"/>
      <c r="DW190" s="100"/>
      <c r="DX190" s="100"/>
      <c r="DY190" s="100"/>
      <c r="DZ190" s="100"/>
      <c r="EA190" s="100"/>
      <c r="EB190" s="100"/>
      <c r="EC190" s="100"/>
      <c r="ED190" s="100"/>
      <c r="EE190" s="100"/>
      <c r="EF190" s="100"/>
      <c r="EG190" s="100"/>
      <c r="EH190" s="100"/>
      <c r="EI190" s="100"/>
      <c r="EJ190" s="100"/>
      <c r="EK190" s="100"/>
      <c r="EL190" s="100"/>
      <c r="EM190" s="100"/>
      <c r="EN190" s="100"/>
      <c r="EO190" s="100"/>
      <c r="EP190" s="100"/>
      <c r="EQ190" s="100"/>
      <c r="ER190" s="100"/>
      <c r="ES190" s="100"/>
      <c r="ET190" s="100"/>
      <c r="EU190" s="100"/>
      <c r="EV190" s="100"/>
      <c r="EW190" s="100"/>
      <c r="EX190" s="100"/>
      <c r="EY190" s="100"/>
      <c r="EZ190" s="100"/>
      <c r="FA190" s="100"/>
      <c r="FB190" s="100"/>
      <c r="FC190" s="100"/>
      <c r="FD190" s="100"/>
      <c r="FE190" s="100"/>
      <c r="FF190" s="100"/>
      <c r="FG190" s="100"/>
      <c r="FH190" s="100"/>
      <c r="FI190" s="100"/>
      <c r="FJ190" s="100"/>
      <c r="FK190" s="100"/>
      <c r="FL190" s="100"/>
      <c r="FM190" s="100"/>
      <c r="FN190" s="100"/>
      <c r="FO190" s="100"/>
      <c r="FP190" s="100"/>
      <c r="FQ190" s="100"/>
      <c r="FR190" s="100"/>
      <c r="FS190" s="100"/>
      <c r="FT190" s="100"/>
      <c r="FU190" s="100"/>
      <c r="FV190" s="100"/>
      <c r="FW190" s="100"/>
      <c r="FX190" s="100"/>
      <c r="FY190" s="100"/>
      <c r="FZ190" s="100"/>
      <c r="GA190" s="100"/>
      <c r="GB190" s="100"/>
      <c r="GC190" s="100"/>
      <c r="GD190" s="116"/>
      <c r="GE190" s="116"/>
      <c r="GF190" s="116"/>
      <c r="GG190" s="116"/>
      <c r="GH190" s="116"/>
      <c r="GI190" s="116"/>
      <c r="GJ190" s="116"/>
      <c r="GK190" s="116"/>
      <c r="GL190" s="116"/>
      <c r="GM190" s="116"/>
      <c r="GN190" s="116"/>
      <c r="GO190" s="116"/>
      <c r="GP190" s="116"/>
      <c r="GQ190" s="116"/>
      <c r="GR190" s="116"/>
      <c r="GS190" s="116"/>
      <c r="GT190" s="116"/>
      <c r="GU190" s="116"/>
      <c r="GV190" s="116"/>
      <c r="GW190" s="116"/>
      <c r="GX190" s="116"/>
      <c r="GY190" s="116"/>
      <c r="GZ190" s="116"/>
      <c r="HA190" s="116"/>
      <c r="HB190" s="116"/>
      <c r="HC190" s="116"/>
      <c r="HD190" s="116"/>
      <c r="HE190" s="116"/>
      <c r="HF190" s="116"/>
      <c r="HG190" s="116"/>
      <c r="HH190" s="116"/>
      <c r="HI190" s="116"/>
      <c r="HJ190" s="116"/>
      <c r="HK190" s="116"/>
      <c r="HL190" s="116"/>
      <c r="HM190" s="116"/>
      <c r="HN190" s="116"/>
      <c r="HO190" s="116"/>
      <c r="HP190" s="116"/>
      <c r="HQ190" s="116"/>
      <c r="HR190" s="116"/>
      <c r="HS190" s="116"/>
      <c r="HT190" s="116"/>
      <c r="HU190" s="116"/>
      <c r="HV190" s="116"/>
      <c r="HW190" s="116"/>
      <c r="HX190" s="116"/>
      <c r="HY190" s="116"/>
      <c r="HZ190" s="116"/>
      <c r="IA190" s="116"/>
      <c r="IB190" s="116"/>
      <c r="IC190" s="116"/>
      <c r="ID190" s="116"/>
      <c r="IE190" s="116"/>
      <c r="IF190" s="116"/>
      <c r="IG190" s="116"/>
      <c r="IH190" s="116"/>
      <c r="II190" s="116"/>
      <c r="IJ190" s="116"/>
      <c r="IK190" s="116"/>
      <c r="IL190" s="116"/>
      <c r="IM190" s="116"/>
      <c r="IN190" s="116"/>
      <c r="IO190" s="116"/>
      <c r="IP190" s="116"/>
      <c r="IQ190" s="116"/>
      <c r="IR190" s="116"/>
    </row>
    <row r="191" spans="1:252" ht="31.2" x14ac:dyDescent="0.3">
      <c r="A191" s="127" t="s">
        <v>245</v>
      </c>
      <c r="B191" s="121">
        <f t="shared" si="69"/>
        <v>14998</v>
      </c>
      <c r="C191" s="121">
        <f t="shared" si="69"/>
        <v>14998</v>
      </c>
      <c r="D191" s="121">
        <f t="shared" si="69"/>
        <v>0</v>
      </c>
      <c r="E191" s="121">
        <v>0</v>
      </c>
      <c r="F191" s="121">
        <v>0</v>
      </c>
      <c r="G191" s="121">
        <f t="shared" si="70"/>
        <v>0</v>
      </c>
      <c r="H191" s="121">
        <v>0</v>
      </c>
      <c r="I191" s="121">
        <v>0</v>
      </c>
      <c r="J191" s="121">
        <f t="shared" si="71"/>
        <v>0</v>
      </c>
      <c r="K191" s="121">
        <v>0</v>
      </c>
      <c r="L191" s="121">
        <v>0</v>
      </c>
      <c r="M191" s="121">
        <f t="shared" si="72"/>
        <v>0</v>
      </c>
      <c r="N191" s="121">
        <v>0</v>
      </c>
      <c r="O191" s="121">
        <v>0</v>
      </c>
      <c r="P191" s="121">
        <f t="shared" si="73"/>
        <v>0</v>
      </c>
      <c r="Q191" s="121">
        <v>14998</v>
      </c>
      <c r="R191" s="121">
        <v>14998</v>
      </c>
      <c r="S191" s="121">
        <f t="shared" si="74"/>
        <v>0</v>
      </c>
      <c r="T191" s="121">
        <v>0</v>
      </c>
      <c r="U191" s="121">
        <v>0</v>
      </c>
      <c r="V191" s="121">
        <f t="shared" si="75"/>
        <v>0</v>
      </c>
      <c r="W191" s="121">
        <v>0</v>
      </c>
      <c r="X191" s="121">
        <v>0</v>
      </c>
      <c r="Y191" s="121">
        <f t="shared" si="76"/>
        <v>0</v>
      </c>
      <c r="Z191" s="121">
        <v>0</v>
      </c>
      <c r="AA191" s="121">
        <v>0</v>
      </c>
      <c r="AB191" s="121">
        <f t="shared" si="77"/>
        <v>0</v>
      </c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  <c r="CD191" s="100"/>
      <c r="CE191" s="100"/>
      <c r="CF191" s="100"/>
      <c r="CG191" s="100"/>
      <c r="CH191" s="100"/>
      <c r="CI191" s="100"/>
      <c r="CJ191" s="100"/>
      <c r="CK191" s="100"/>
      <c r="CL191" s="100"/>
      <c r="CM191" s="100"/>
      <c r="CN191" s="100"/>
      <c r="CO191" s="100"/>
      <c r="CP191" s="100"/>
      <c r="CQ191" s="100"/>
      <c r="CR191" s="100"/>
      <c r="CS191" s="100"/>
      <c r="CT191" s="100"/>
      <c r="CU191" s="100"/>
      <c r="CV191" s="100"/>
      <c r="CW191" s="100"/>
      <c r="CX191" s="100"/>
      <c r="CY191" s="100"/>
      <c r="CZ191" s="100"/>
      <c r="DA191" s="100"/>
      <c r="DB191" s="100"/>
      <c r="DC191" s="100"/>
      <c r="DD191" s="100"/>
      <c r="DE191" s="100"/>
      <c r="DF191" s="100"/>
      <c r="DG191" s="100"/>
      <c r="DH191" s="100"/>
      <c r="DI191" s="100"/>
      <c r="DJ191" s="100"/>
      <c r="DK191" s="100"/>
      <c r="DL191" s="100"/>
      <c r="DM191" s="100"/>
      <c r="DN191" s="100"/>
      <c r="DO191" s="100"/>
      <c r="DP191" s="100"/>
      <c r="DQ191" s="100"/>
      <c r="DR191" s="100"/>
      <c r="DS191" s="100"/>
      <c r="DT191" s="100"/>
      <c r="DU191" s="100"/>
      <c r="DV191" s="100"/>
      <c r="DW191" s="100"/>
      <c r="DX191" s="100"/>
      <c r="DY191" s="100"/>
      <c r="DZ191" s="100"/>
      <c r="EA191" s="100"/>
      <c r="EB191" s="100"/>
      <c r="EC191" s="100"/>
      <c r="ED191" s="100"/>
      <c r="EE191" s="100"/>
      <c r="EF191" s="100"/>
      <c r="EG191" s="100"/>
      <c r="EH191" s="100"/>
      <c r="EI191" s="100"/>
      <c r="EJ191" s="100"/>
      <c r="EK191" s="100"/>
      <c r="EL191" s="100"/>
      <c r="EM191" s="100"/>
      <c r="EN191" s="100"/>
      <c r="EO191" s="100"/>
      <c r="EP191" s="100"/>
      <c r="EQ191" s="100"/>
      <c r="ER191" s="100"/>
      <c r="ES191" s="100"/>
      <c r="ET191" s="100"/>
      <c r="EU191" s="100"/>
      <c r="EV191" s="100"/>
      <c r="EW191" s="100"/>
      <c r="EX191" s="100"/>
      <c r="EY191" s="100"/>
      <c r="EZ191" s="100"/>
      <c r="FA191" s="100"/>
      <c r="FB191" s="100"/>
      <c r="FC191" s="100"/>
      <c r="FD191" s="100"/>
      <c r="FE191" s="100"/>
      <c r="FF191" s="100"/>
      <c r="FG191" s="100"/>
      <c r="FH191" s="100"/>
      <c r="FI191" s="100"/>
      <c r="FJ191" s="100"/>
      <c r="FK191" s="100"/>
      <c r="FL191" s="100"/>
      <c r="FM191" s="100"/>
      <c r="FN191" s="100"/>
      <c r="FO191" s="100"/>
      <c r="FP191" s="100"/>
      <c r="FQ191" s="100"/>
      <c r="FR191" s="100"/>
      <c r="FS191" s="100"/>
      <c r="FT191" s="100"/>
      <c r="FU191" s="100"/>
      <c r="FV191" s="100"/>
      <c r="FW191" s="100"/>
      <c r="FX191" s="100"/>
      <c r="FY191" s="100"/>
      <c r="FZ191" s="100"/>
      <c r="GA191" s="100"/>
      <c r="GB191" s="100"/>
      <c r="GC191" s="100"/>
      <c r="GD191" s="100"/>
      <c r="GE191" s="100"/>
      <c r="GF191" s="100"/>
      <c r="GG191" s="100"/>
      <c r="GH191" s="100"/>
      <c r="GI191" s="100"/>
      <c r="GJ191" s="100"/>
      <c r="GK191" s="100"/>
      <c r="GL191" s="100"/>
      <c r="GM191" s="100"/>
      <c r="GN191" s="100"/>
      <c r="GO191" s="100"/>
      <c r="GP191" s="100"/>
      <c r="GQ191" s="100"/>
      <c r="GR191" s="100"/>
      <c r="GS191" s="100"/>
      <c r="GT191" s="100"/>
      <c r="GU191" s="100"/>
      <c r="GV191" s="100"/>
      <c r="GW191" s="100"/>
      <c r="GX191" s="100"/>
      <c r="GY191" s="100"/>
      <c r="GZ191" s="100"/>
      <c r="HA191" s="100"/>
      <c r="HB191" s="100"/>
      <c r="HC191" s="100"/>
      <c r="HD191" s="100"/>
      <c r="HE191" s="100"/>
      <c r="HF191" s="100"/>
      <c r="HG191" s="100"/>
      <c r="HH191" s="100"/>
      <c r="HI191" s="100"/>
      <c r="HJ191" s="100"/>
      <c r="HK191" s="100"/>
      <c r="HL191" s="100"/>
      <c r="HM191" s="100"/>
      <c r="HN191" s="100"/>
      <c r="HO191" s="100"/>
      <c r="HP191" s="100"/>
      <c r="HQ191" s="100"/>
      <c r="HR191" s="100"/>
      <c r="HS191" s="100"/>
      <c r="HT191" s="100"/>
      <c r="HU191" s="100"/>
      <c r="HV191" s="100"/>
      <c r="HW191" s="100"/>
      <c r="HX191" s="100"/>
      <c r="HY191" s="100"/>
      <c r="HZ191" s="100"/>
      <c r="IA191" s="100"/>
      <c r="IB191" s="100"/>
      <c r="IC191" s="100"/>
      <c r="ID191" s="100"/>
      <c r="IE191" s="100"/>
      <c r="IF191" s="100"/>
      <c r="IG191" s="100"/>
      <c r="IH191" s="100"/>
      <c r="II191" s="100"/>
      <c r="IJ191" s="100"/>
      <c r="IK191" s="100"/>
      <c r="IL191" s="100"/>
      <c r="IM191" s="100"/>
      <c r="IN191" s="100"/>
      <c r="IO191" s="100"/>
      <c r="IP191" s="100"/>
      <c r="IQ191" s="100"/>
      <c r="IR191" s="100"/>
    </row>
    <row r="192" spans="1:252" ht="46.8" x14ac:dyDescent="0.3">
      <c r="A192" s="123" t="s">
        <v>246</v>
      </c>
      <c r="B192" s="124">
        <f t="shared" si="69"/>
        <v>9682</v>
      </c>
      <c r="C192" s="124">
        <f t="shared" si="69"/>
        <v>9682</v>
      </c>
      <c r="D192" s="124">
        <f t="shared" si="69"/>
        <v>0</v>
      </c>
      <c r="E192" s="124">
        <v>0</v>
      </c>
      <c r="F192" s="124">
        <v>0</v>
      </c>
      <c r="G192" s="124">
        <f t="shared" si="70"/>
        <v>0</v>
      </c>
      <c r="H192" s="124">
        <v>0</v>
      </c>
      <c r="I192" s="124">
        <v>0</v>
      </c>
      <c r="J192" s="124">
        <f t="shared" si="71"/>
        <v>0</v>
      </c>
      <c r="K192" s="124">
        <v>9682</v>
      </c>
      <c r="L192" s="124">
        <v>9682</v>
      </c>
      <c r="M192" s="124">
        <f t="shared" si="72"/>
        <v>0</v>
      </c>
      <c r="N192" s="124">
        <v>0</v>
      </c>
      <c r="O192" s="124">
        <v>0</v>
      </c>
      <c r="P192" s="124">
        <f t="shared" si="73"/>
        <v>0</v>
      </c>
      <c r="Q192" s="124">
        <v>0</v>
      </c>
      <c r="R192" s="124">
        <v>0</v>
      </c>
      <c r="S192" s="124">
        <f t="shared" si="74"/>
        <v>0</v>
      </c>
      <c r="T192" s="124">
        <v>0</v>
      </c>
      <c r="U192" s="124">
        <v>0</v>
      </c>
      <c r="V192" s="124">
        <f t="shared" si="75"/>
        <v>0</v>
      </c>
      <c r="W192" s="124">
        <v>0</v>
      </c>
      <c r="X192" s="124">
        <v>0</v>
      </c>
      <c r="Y192" s="124">
        <f t="shared" si="76"/>
        <v>0</v>
      </c>
      <c r="Z192" s="124">
        <v>0</v>
      </c>
      <c r="AA192" s="124">
        <v>0</v>
      </c>
      <c r="AB192" s="124">
        <f t="shared" si="77"/>
        <v>0</v>
      </c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0"/>
      <c r="CE192" s="100"/>
      <c r="CF192" s="100"/>
      <c r="CG192" s="100"/>
      <c r="CH192" s="100"/>
      <c r="CI192" s="100"/>
      <c r="CJ192" s="100"/>
      <c r="CK192" s="100"/>
      <c r="CL192" s="100"/>
      <c r="CM192" s="100"/>
      <c r="CN192" s="100"/>
      <c r="CO192" s="100"/>
      <c r="CP192" s="100"/>
      <c r="CQ192" s="100"/>
      <c r="CR192" s="100"/>
      <c r="CS192" s="100"/>
      <c r="CT192" s="100"/>
      <c r="CU192" s="100"/>
      <c r="CV192" s="100"/>
      <c r="CW192" s="100"/>
      <c r="CX192" s="100"/>
      <c r="CY192" s="100"/>
      <c r="CZ192" s="100"/>
      <c r="DA192" s="100"/>
      <c r="DB192" s="100"/>
      <c r="DC192" s="100"/>
      <c r="DD192" s="100"/>
      <c r="DE192" s="100"/>
      <c r="DF192" s="100"/>
      <c r="DG192" s="100"/>
      <c r="DH192" s="100"/>
      <c r="DI192" s="100"/>
      <c r="DJ192" s="100"/>
      <c r="DK192" s="100"/>
      <c r="DL192" s="100"/>
      <c r="DM192" s="100"/>
      <c r="DN192" s="100"/>
      <c r="DO192" s="100"/>
      <c r="DP192" s="100"/>
      <c r="DQ192" s="100"/>
      <c r="DR192" s="100"/>
      <c r="DS192" s="100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  <c r="ET192" s="100"/>
      <c r="EU192" s="100"/>
      <c r="EV192" s="100"/>
      <c r="EW192" s="100"/>
      <c r="EX192" s="100"/>
      <c r="EY192" s="100"/>
      <c r="EZ192" s="100"/>
      <c r="FA192" s="100"/>
      <c r="FB192" s="100"/>
      <c r="FC192" s="100"/>
      <c r="FD192" s="100"/>
      <c r="FE192" s="100"/>
      <c r="FF192" s="100"/>
      <c r="FG192" s="100"/>
      <c r="FH192" s="100"/>
      <c r="FI192" s="100"/>
      <c r="FJ192" s="100"/>
      <c r="FK192" s="100"/>
      <c r="FL192" s="100"/>
      <c r="FM192" s="100"/>
      <c r="FN192" s="100"/>
      <c r="FO192" s="100"/>
      <c r="FP192" s="100"/>
      <c r="FQ192" s="100"/>
      <c r="FR192" s="100"/>
      <c r="FS192" s="100"/>
      <c r="FT192" s="100"/>
      <c r="FU192" s="100"/>
      <c r="FV192" s="100"/>
      <c r="FW192" s="100"/>
      <c r="FX192" s="100"/>
      <c r="FY192" s="100"/>
      <c r="FZ192" s="100"/>
      <c r="GA192" s="100"/>
      <c r="GB192" s="100"/>
      <c r="GC192" s="100"/>
      <c r="GD192" s="100"/>
      <c r="GE192" s="100"/>
      <c r="GF192" s="100"/>
      <c r="GG192" s="100"/>
      <c r="GH192" s="100"/>
      <c r="GI192" s="100"/>
      <c r="GJ192" s="100"/>
      <c r="GK192" s="100"/>
      <c r="GL192" s="100"/>
      <c r="GM192" s="100"/>
      <c r="GN192" s="100"/>
      <c r="GO192" s="100"/>
      <c r="GP192" s="100"/>
      <c r="GQ192" s="100"/>
      <c r="GR192" s="100"/>
      <c r="GS192" s="100"/>
      <c r="GT192" s="100"/>
      <c r="GU192" s="100"/>
      <c r="GV192" s="100"/>
      <c r="GW192" s="100"/>
      <c r="GX192" s="100"/>
      <c r="GY192" s="100"/>
      <c r="GZ192" s="100"/>
      <c r="HA192" s="100"/>
      <c r="HB192" s="100"/>
      <c r="HC192" s="100"/>
      <c r="HD192" s="100"/>
      <c r="HE192" s="100"/>
      <c r="HF192" s="100"/>
      <c r="HG192" s="100"/>
      <c r="HH192" s="100"/>
      <c r="HI192" s="100"/>
      <c r="HJ192" s="100"/>
      <c r="HK192" s="100"/>
      <c r="HL192" s="100"/>
      <c r="HM192" s="100"/>
      <c r="HN192" s="100"/>
      <c r="HO192" s="100"/>
      <c r="HP192" s="100"/>
      <c r="HQ192" s="100"/>
      <c r="HR192" s="100"/>
      <c r="HS192" s="100"/>
      <c r="HT192" s="100"/>
      <c r="HU192" s="100"/>
      <c r="HV192" s="100"/>
      <c r="HW192" s="100"/>
      <c r="HX192" s="100"/>
      <c r="HY192" s="100"/>
      <c r="HZ192" s="100"/>
      <c r="IA192" s="100"/>
      <c r="IB192" s="100"/>
      <c r="IC192" s="100"/>
      <c r="ID192" s="100"/>
      <c r="IE192" s="100"/>
      <c r="IF192" s="100"/>
      <c r="IG192" s="100"/>
      <c r="IH192" s="100"/>
      <c r="II192" s="100"/>
      <c r="IJ192" s="100"/>
      <c r="IK192" s="100"/>
      <c r="IL192" s="100"/>
      <c r="IM192" s="100"/>
      <c r="IN192" s="100"/>
      <c r="IO192" s="100"/>
      <c r="IP192" s="100"/>
      <c r="IQ192" s="100"/>
      <c r="IR192" s="100"/>
    </row>
    <row r="193" spans="1:252" ht="46.8" x14ac:dyDescent="0.3">
      <c r="A193" s="123" t="s">
        <v>247</v>
      </c>
      <c r="B193" s="124">
        <f t="shared" si="69"/>
        <v>15148</v>
      </c>
      <c r="C193" s="124">
        <f t="shared" si="69"/>
        <v>15148</v>
      </c>
      <c r="D193" s="124">
        <f t="shared" si="69"/>
        <v>0</v>
      </c>
      <c r="E193" s="124">
        <v>0</v>
      </c>
      <c r="F193" s="124">
        <v>0</v>
      </c>
      <c r="G193" s="124">
        <f t="shared" si="70"/>
        <v>0</v>
      </c>
      <c r="H193" s="124">
        <v>0</v>
      </c>
      <c r="I193" s="124">
        <v>0</v>
      </c>
      <c r="J193" s="124">
        <f t="shared" si="71"/>
        <v>0</v>
      </c>
      <c r="K193" s="124">
        <v>15148</v>
      </c>
      <c r="L193" s="124">
        <v>15148</v>
      </c>
      <c r="M193" s="124">
        <f t="shared" si="72"/>
        <v>0</v>
      </c>
      <c r="N193" s="124">
        <v>0</v>
      </c>
      <c r="O193" s="124">
        <v>0</v>
      </c>
      <c r="P193" s="124">
        <f t="shared" si="73"/>
        <v>0</v>
      </c>
      <c r="Q193" s="124">
        <v>0</v>
      </c>
      <c r="R193" s="124">
        <v>0</v>
      </c>
      <c r="S193" s="124">
        <f t="shared" si="74"/>
        <v>0</v>
      </c>
      <c r="T193" s="124">
        <v>0</v>
      </c>
      <c r="U193" s="124">
        <v>0</v>
      </c>
      <c r="V193" s="124">
        <f t="shared" si="75"/>
        <v>0</v>
      </c>
      <c r="W193" s="124">
        <v>0</v>
      </c>
      <c r="X193" s="124">
        <v>0</v>
      </c>
      <c r="Y193" s="124">
        <f t="shared" si="76"/>
        <v>0</v>
      </c>
      <c r="Z193" s="124">
        <v>0</v>
      </c>
      <c r="AA193" s="124">
        <v>0</v>
      </c>
      <c r="AB193" s="124">
        <f t="shared" si="77"/>
        <v>0</v>
      </c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0"/>
      <c r="CE193" s="100"/>
      <c r="CF193" s="100"/>
      <c r="CG193" s="100"/>
      <c r="CH193" s="100"/>
      <c r="CI193" s="100"/>
      <c r="CJ193" s="100"/>
      <c r="CK193" s="100"/>
      <c r="CL193" s="100"/>
      <c r="CM193" s="100"/>
      <c r="CN193" s="100"/>
      <c r="CO193" s="100"/>
      <c r="CP193" s="100"/>
      <c r="CQ193" s="100"/>
      <c r="CR193" s="100"/>
      <c r="CS193" s="100"/>
      <c r="CT193" s="100"/>
      <c r="CU193" s="100"/>
      <c r="CV193" s="100"/>
      <c r="CW193" s="100"/>
      <c r="CX193" s="100"/>
      <c r="CY193" s="100"/>
      <c r="CZ193" s="100"/>
      <c r="DA193" s="100"/>
      <c r="DB193" s="100"/>
      <c r="DC193" s="100"/>
      <c r="DD193" s="100"/>
      <c r="DE193" s="100"/>
      <c r="DF193" s="100"/>
      <c r="DG193" s="100"/>
      <c r="DH193" s="100"/>
      <c r="DI193" s="100"/>
      <c r="DJ193" s="100"/>
      <c r="DK193" s="100"/>
      <c r="DL193" s="100"/>
      <c r="DM193" s="100"/>
      <c r="DN193" s="100"/>
      <c r="DO193" s="100"/>
      <c r="DP193" s="100"/>
      <c r="DQ193" s="100"/>
      <c r="DR193" s="100"/>
      <c r="DS193" s="100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  <c r="ET193" s="100"/>
      <c r="EU193" s="100"/>
      <c r="EV193" s="100"/>
      <c r="EW193" s="100"/>
      <c r="EX193" s="100"/>
      <c r="EY193" s="100"/>
      <c r="EZ193" s="100"/>
      <c r="FA193" s="100"/>
      <c r="FB193" s="100"/>
      <c r="FC193" s="100"/>
      <c r="FD193" s="100"/>
      <c r="FE193" s="100"/>
      <c r="FF193" s="100"/>
      <c r="FG193" s="100"/>
      <c r="FH193" s="100"/>
      <c r="FI193" s="100"/>
      <c r="FJ193" s="100"/>
      <c r="FK193" s="100"/>
      <c r="FL193" s="100"/>
      <c r="FM193" s="100"/>
      <c r="FN193" s="100"/>
      <c r="FO193" s="100"/>
      <c r="FP193" s="100"/>
      <c r="FQ193" s="100"/>
      <c r="FR193" s="100"/>
      <c r="FS193" s="100"/>
      <c r="FT193" s="100"/>
      <c r="FU193" s="100"/>
      <c r="FV193" s="100"/>
      <c r="FW193" s="100"/>
      <c r="FX193" s="100"/>
      <c r="FY193" s="100"/>
      <c r="FZ193" s="100"/>
      <c r="GA193" s="100"/>
      <c r="GB193" s="100"/>
      <c r="GC193" s="100"/>
      <c r="GD193" s="100"/>
      <c r="GE193" s="100"/>
      <c r="GF193" s="100"/>
      <c r="GG193" s="100"/>
      <c r="GH193" s="100"/>
      <c r="GI193" s="100"/>
      <c r="GJ193" s="100"/>
      <c r="GK193" s="100"/>
      <c r="GL193" s="100"/>
      <c r="GM193" s="100"/>
      <c r="GN193" s="100"/>
      <c r="GO193" s="100"/>
      <c r="GP193" s="100"/>
      <c r="GQ193" s="100"/>
      <c r="GR193" s="100"/>
      <c r="GS193" s="100"/>
      <c r="GT193" s="100"/>
      <c r="GU193" s="100"/>
      <c r="GV193" s="100"/>
      <c r="GW193" s="100"/>
      <c r="GX193" s="100"/>
      <c r="GY193" s="100"/>
      <c r="GZ193" s="100"/>
      <c r="HA193" s="100"/>
      <c r="HB193" s="100"/>
      <c r="HC193" s="100"/>
      <c r="HD193" s="100"/>
      <c r="HE193" s="100"/>
      <c r="HF193" s="100"/>
      <c r="HG193" s="100"/>
      <c r="HH193" s="100"/>
      <c r="HI193" s="100"/>
      <c r="HJ193" s="100"/>
      <c r="HK193" s="100"/>
      <c r="HL193" s="100"/>
      <c r="HM193" s="100"/>
      <c r="HN193" s="100"/>
      <c r="HO193" s="100"/>
      <c r="HP193" s="100"/>
      <c r="HQ193" s="100"/>
      <c r="HR193" s="100"/>
      <c r="HS193" s="100"/>
      <c r="HT193" s="100"/>
      <c r="HU193" s="100"/>
      <c r="HV193" s="100"/>
      <c r="HW193" s="100"/>
      <c r="HX193" s="100"/>
      <c r="HY193" s="100"/>
      <c r="HZ193" s="100"/>
      <c r="IA193" s="100"/>
      <c r="IB193" s="100"/>
      <c r="IC193" s="100"/>
      <c r="ID193" s="100"/>
      <c r="IE193" s="100"/>
      <c r="IF193" s="100"/>
      <c r="IG193" s="100"/>
      <c r="IH193" s="100"/>
      <c r="II193" s="100"/>
      <c r="IJ193" s="100"/>
      <c r="IK193" s="100"/>
      <c r="IL193" s="100"/>
      <c r="IM193" s="100"/>
      <c r="IN193" s="100"/>
      <c r="IO193" s="100"/>
      <c r="IP193" s="100"/>
      <c r="IQ193" s="100"/>
      <c r="IR193" s="100"/>
    </row>
    <row r="194" spans="1:252" ht="31.2" x14ac:dyDescent="0.3">
      <c r="A194" s="123" t="s">
        <v>248</v>
      </c>
      <c r="B194" s="124">
        <f t="shared" si="69"/>
        <v>4383</v>
      </c>
      <c r="C194" s="124">
        <f t="shared" si="69"/>
        <v>4383</v>
      </c>
      <c r="D194" s="124">
        <f t="shared" si="69"/>
        <v>0</v>
      </c>
      <c r="E194" s="124">
        <v>0</v>
      </c>
      <c r="F194" s="124">
        <v>0</v>
      </c>
      <c r="G194" s="124">
        <f t="shared" si="70"/>
        <v>0</v>
      </c>
      <c r="H194" s="124">
        <v>0</v>
      </c>
      <c r="I194" s="124">
        <v>0</v>
      </c>
      <c r="J194" s="124">
        <f t="shared" si="71"/>
        <v>0</v>
      </c>
      <c r="K194" s="124">
        <v>4383</v>
      </c>
      <c r="L194" s="124">
        <v>4383</v>
      </c>
      <c r="M194" s="124">
        <f t="shared" si="72"/>
        <v>0</v>
      </c>
      <c r="N194" s="124">
        <v>0</v>
      </c>
      <c r="O194" s="124">
        <v>0</v>
      </c>
      <c r="P194" s="124">
        <f t="shared" si="73"/>
        <v>0</v>
      </c>
      <c r="Q194" s="124">
        <v>0</v>
      </c>
      <c r="R194" s="124">
        <v>0</v>
      </c>
      <c r="S194" s="124">
        <f t="shared" si="74"/>
        <v>0</v>
      </c>
      <c r="T194" s="124">
        <v>0</v>
      </c>
      <c r="U194" s="124">
        <v>0</v>
      </c>
      <c r="V194" s="124">
        <f t="shared" si="75"/>
        <v>0</v>
      </c>
      <c r="W194" s="124">
        <v>0</v>
      </c>
      <c r="X194" s="124">
        <v>0</v>
      </c>
      <c r="Y194" s="124">
        <f t="shared" si="76"/>
        <v>0</v>
      </c>
      <c r="Z194" s="124">
        <v>0</v>
      </c>
      <c r="AA194" s="124">
        <v>0</v>
      </c>
      <c r="AB194" s="124">
        <f t="shared" si="77"/>
        <v>0</v>
      </c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0"/>
      <c r="CE194" s="100"/>
      <c r="CF194" s="100"/>
      <c r="CG194" s="100"/>
      <c r="CH194" s="100"/>
      <c r="CI194" s="100"/>
      <c r="CJ194" s="100"/>
      <c r="CK194" s="100"/>
      <c r="CL194" s="100"/>
      <c r="CM194" s="100"/>
      <c r="CN194" s="100"/>
      <c r="CO194" s="100"/>
      <c r="CP194" s="100"/>
      <c r="CQ194" s="100"/>
      <c r="CR194" s="100"/>
      <c r="CS194" s="100"/>
      <c r="CT194" s="100"/>
      <c r="CU194" s="100"/>
      <c r="CV194" s="100"/>
      <c r="CW194" s="100"/>
      <c r="CX194" s="100"/>
      <c r="CY194" s="100"/>
      <c r="CZ194" s="100"/>
      <c r="DA194" s="100"/>
      <c r="DB194" s="100"/>
      <c r="DC194" s="100"/>
      <c r="DD194" s="100"/>
      <c r="DE194" s="100"/>
      <c r="DF194" s="100"/>
      <c r="DG194" s="100"/>
      <c r="DH194" s="100"/>
      <c r="DI194" s="100"/>
      <c r="DJ194" s="100"/>
      <c r="DK194" s="100"/>
      <c r="DL194" s="100"/>
      <c r="DM194" s="100"/>
      <c r="DN194" s="100"/>
      <c r="DO194" s="100"/>
      <c r="DP194" s="100"/>
      <c r="DQ194" s="100"/>
      <c r="DR194" s="100"/>
      <c r="DS194" s="100"/>
      <c r="DT194" s="100"/>
      <c r="DU194" s="100"/>
      <c r="DV194" s="100"/>
      <c r="DW194" s="100"/>
      <c r="DX194" s="100"/>
      <c r="DY194" s="100"/>
      <c r="DZ194" s="100"/>
      <c r="EA194" s="100"/>
      <c r="EB194" s="100"/>
      <c r="EC194" s="100"/>
      <c r="ED194" s="100"/>
      <c r="EE194" s="100"/>
      <c r="EF194" s="100"/>
      <c r="EG194" s="100"/>
      <c r="EH194" s="100"/>
      <c r="EI194" s="100"/>
      <c r="EJ194" s="100"/>
      <c r="EK194" s="100"/>
      <c r="EL194" s="100"/>
      <c r="EM194" s="100"/>
      <c r="EN194" s="100"/>
      <c r="EO194" s="100"/>
      <c r="EP194" s="100"/>
      <c r="EQ194" s="100"/>
      <c r="ER194" s="100"/>
      <c r="ES194" s="100"/>
      <c r="ET194" s="100"/>
      <c r="EU194" s="100"/>
      <c r="EV194" s="100"/>
      <c r="EW194" s="100"/>
      <c r="EX194" s="100"/>
      <c r="EY194" s="100"/>
      <c r="EZ194" s="100"/>
      <c r="FA194" s="100"/>
      <c r="FB194" s="100"/>
      <c r="FC194" s="100"/>
      <c r="FD194" s="100"/>
      <c r="FE194" s="100"/>
      <c r="FF194" s="100"/>
      <c r="FG194" s="100"/>
      <c r="FH194" s="100"/>
      <c r="FI194" s="100"/>
      <c r="FJ194" s="100"/>
      <c r="FK194" s="100"/>
      <c r="FL194" s="100"/>
      <c r="FM194" s="100"/>
      <c r="FN194" s="100"/>
      <c r="FO194" s="100"/>
      <c r="FP194" s="100"/>
      <c r="FQ194" s="100"/>
      <c r="FR194" s="100"/>
      <c r="FS194" s="100"/>
      <c r="FT194" s="100"/>
      <c r="FU194" s="100"/>
      <c r="FV194" s="100"/>
      <c r="FW194" s="100"/>
      <c r="FX194" s="100"/>
      <c r="FY194" s="100"/>
      <c r="FZ194" s="100"/>
      <c r="GA194" s="100"/>
      <c r="GB194" s="100"/>
      <c r="GC194" s="100"/>
      <c r="GD194" s="100"/>
      <c r="GE194" s="100"/>
      <c r="GF194" s="100"/>
      <c r="GG194" s="100"/>
      <c r="GH194" s="100"/>
      <c r="GI194" s="100"/>
      <c r="GJ194" s="100"/>
      <c r="GK194" s="100"/>
      <c r="GL194" s="100"/>
      <c r="GM194" s="100"/>
      <c r="GN194" s="100"/>
      <c r="GO194" s="100"/>
      <c r="GP194" s="100"/>
      <c r="GQ194" s="100"/>
      <c r="GR194" s="100"/>
      <c r="GS194" s="100"/>
      <c r="GT194" s="100"/>
      <c r="GU194" s="100"/>
      <c r="GV194" s="100"/>
      <c r="GW194" s="100"/>
      <c r="GX194" s="100"/>
      <c r="GY194" s="100"/>
      <c r="GZ194" s="100"/>
      <c r="HA194" s="100"/>
      <c r="HB194" s="100"/>
      <c r="HC194" s="100"/>
      <c r="HD194" s="100"/>
      <c r="HE194" s="100"/>
      <c r="HF194" s="100"/>
      <c r="HG194" s="100"/>
      <c r="HH194" s="100"/>
      <c r="HI194" s="100"/>
      <c r="HJ194" s="100"/>
      <c r="HK194" s="100"/>
      <c r="HL194" s="100"/>
      <c r="HM194" s="100"/>
      <c r="HN194" s="100"/>
      <c r="HO194" s="100"/>
      <c r="HP194" s="100"/>
      <c r="HQ194" s="100"/>
      <c r="HR194" s="100"/>
      <c r="HS194" s="100"/>
      <c r="HT194" s="100"/>
      <c r="HU194" s="100"/>
      <c r="HV194" s="100"/>
      <c r="HW194" s="100"/>
      <c r="HX194" s="100"/>
      <c r="HY194" s="100"/>
      <c r="HZ194" s="100"/>
      <c r="IA194" s="100"/>
      <c r="IB194" s="100"/>
      <c r="IC194" s="100"/>
      <c r="ID194" s="100"/>
      <c r="IE194" s="100"/>
      <c r="IF194" s="100"/>
      <c r="IG194" s="100"/>
      <c r="IH194" s="100"/>
      <c r="II194" s="100"/>
      <c r="IJ194" s="100"/>
      <c r="IK194" s="100"/>
      <c r="IL194" s="100"/>
      <c r="IM194" s="100"/>
      <c r="IN194" s="100"/>
      <c r="IO194" s="100"/>
      <c r="IP194" s="100"/>
      <c r="IQ194" s="100"/>
      <c r="IR194" s="100"/>
    </row>
    <row r="195" spans="1:252" ht="31.2" x14ac:dyDescent="0.3">
      <c r="A195" s="123" t="s">
        <v>249</v>
      </c>
      <c r="B195" s="124">
        <f t="shared" si="69"/>
        <v>26158</v>
      </c>
      <c r="C195" s="124">
        <f t="shared" si="69"/>
        <v>26158</v>
      </c>
      <c r="D195" s="124">
        <f t="shared" si="69"/>
        <v>0</v>
      </c>
      <c r="E195" s="124">
        <v>0</v>
      </c>
      <c r="F195" s="124">
        <v>0</v>
      </c>
      <c r="G195" s="124">
        <f t="shared" si="70"/>
        <v>0</v>
      </c>
      <c r="H195" s="124">
        <v>0</v>
      </c>
      <c r="I195" s="124">
        <v>0</v>
      </c>
      <c r="J195" s="124">
        <f t="shared" si="71"/>
        <v>0</v>
      </c>
      <c r="K195" s="124">
        <v>0</v>
      </c>
      <c r="L195" s="124">
        <v>0</v>
      </c>
      <c r="M195" s="124">
        <f t="shared" si="72"/>
        <v>0</v>
      </c>
      <c r="N195" s="124">
        <v>0</v>
      </c>
      <c r="O195" s="124">
        <v>0</v>
      </c>
      <c r="P195" s="124">
        <f t="shared" si="73"/>
        <v>0</v>
      </c>
      <c r="Q195" s="124">
        <v>26158</v>
      </c>
      <c r="R195" s="124">
        <v>26158</v>
      </c>
      <c r="S195" s="124">
        <f t="shared" si="74"/>
        <v>0</v>
      </c>
      <c r="T195" s="124">
        <v>0</v>
      </c>
      <c r="U195" s="124">
        <v>0</v>
      </c>
      <c r="V195" s="124">
        <f t="shared" si="75"/>
        <v>0</v>
      </c>
      <c r="W195" s="124">
        <v>0</v>
      </c>
      <c r="X195" s="124">
        <v>0</v>
      </c>
      <c r="Y195" s="124">
        <f t="shared" si="76"/>
        <v>0</v>
      </c>
      <c r="Z195" s="124">
        <v>0</v>
      </c>
      <c r="AA195" s="124">
        <v>0</v>
      </c>
      <c r="AB195" s="124">
        <f t="shared" si="77"/>
        <v>0</v>
      </c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0"/>
      <c r="CE195" s="100"/>
      <c r="CF195" s="100"/>
      <c r="CG195" s="100"/>
      <c r="CH195" s="100"/>
      <c r="CI195" s="100"/>
      <c r="CJ195" s="100"/>
      <c r="CK195" s="100"/>
      <c r="CL195" s="100"/>
      <c r="CM195" s="100"/>
      <c r="CN195" s="100"/>
      <c r="CO195" s="100"/>
      <c r="CP195" s="100"/>
      <c r="CQ195" s="100"/>
      <c r="CR195" s="100"/>
      <c r="CS195" s="100"/>
      <c r="CT195" s="100"/>
      <c r="CU195" s="100"/>
      <c r="CV195" s="100"/>
      <c r="CW195" s="100"/>
      <c r="CX195" s="100"/>
      <c r="CY195" s="100"/>
      <c r="CZ195" s="100"/>
      <c r="DA195" s="100"/>
      <c r="DB195" s="100"/>
      <c r="DC195" s="100"/>
      <c r="DD195" s="100"/>
      <c r="DE195" s="100"/>
      <c r="DF195" s="100"/>
      <c r="DG195" s="100"/>
      <c r="DH195" s="100"/>
      <c r="DI195" s="100"/>
      <c r="DJ195" s="100"/>
      <c r="DK195" s="100"/>
      <c r="DL195" s="100"/>
      <c r="DM195" s="100"/>
      <c r="DN195" s="100"/>
      <c r="DO195" s="100"/>
      <c r="DP195" s="100"/>
      <c r="DQ195" s="100"/>
      <c r="DR195" s="100"/>
      <c r="DS195" s="100"/>
      <c r="DT195" s="100"/>
      <c r="DU195" s="100"/>
      <c r="DV195" s="100"/>
      <c r="DW195" s="100"/>
      <c r="DX195" s="100"/>
      <c r="DY195" s="100"/>
      <c r="DZ195" s="100"/>
      <c r="EA195" s="100"/>
      <c r="EB195" s="100"/>
      <c r="EC195" s="100"/>
      <c r="ED195" s="100"/>
      <c r="EE195" s="100"/>
      <c r="EF195" s="100"/>
      <c r="EG195" s="100"/>
      <c r="EH195" s="100"/>
      <c r="EI195" s="100"/>
      <c r="EJ195" s="100"/>
      <c r="EK195" s="100"/>
      <c r="EL195" s="100"/>
      <c r="EM195" s="100"/>
      <c r="EN195" s="100"/>
      <c r="EO195" s="100"/>
      <c r="EP195" s="100"/>
      <c r="EQ195" s="100"/>
      <c r="ER195" s="100"/>
      <c r="ES195" s="100"/>
      <c r="ET195" s="100"/>
      <c r="EU195" s="100"/>
      <c r="EV195" s="100"/>
      <c r="EW195" s="100"/>
      <c r="EX195" s="100"/>
      <c r="EY195" s="100"/>
      <c r="EZ195" s="100"/>
      <c r="FA195" s="100"/>
      <c r="FB195" s="100"/>
      <c r="FC195" s="100"/>
      <c r="FD195" s="100"/>
      <c r="FE195" s="100"/>
      <c r="FF195" s="100"/>
      <c r="FG195" s="100"/>
      <c r="FH195" s="100"/>
      <c r="FI195" s="100"/>
      <c r="FJ195" s="100"/>
      <c r="FK195" s="100"/>
      <c r="FL195" s="100"/>
      <c r="FM195" s="100"/>
      <c r="FN195" s="100"/>
      <c r="FO195" s="100"/>
      <c r="FP195" s="100"/>
      <c r="FQ195" s="100"/>
      <c r="FR195" s="100"/>
      <c r="FS195" s="100"/>
      <c r="FT195" s="100"/>
      <c r="FU195" s="100"/>
      <c r="FV195" s="100"/>
      <c r="FW195" s="100"/>
      <c r="FX195" s="100"/>
      <c r="FY195" s="100"/>
      <c r="FZ195" s="100"/>
      <c r="GA195" s="100"/>
      <c r="GB195" s="100"/>
      <c r="GC195" s="100"/>
      <c r="GD195" s="100"/>
      <c r="GE195" s="100"/>
      <c r="GF195" s="100"/>
      <c r="GG195" s="100"/>
      <c r="GH195" s="100"/>
      <c r="GI195" s="100"/>
      <c r="GJ195" s="100"/>
      <c r="GK195" s="100"/>
      <c r="GL195" s="100"/>
      <c r="GM195" s="100"/>
      <c r="GN195" s="100"/>
      <c r="GO195" s="100"/>
      <c r="GP195" s="100"/>
      <c r="GQ195" s="100"/>
      <c r="GR195" s="100"/>
      <c r="GS195" s="100"/>
      <c r="GT195" s="100"/>
      <c r="GU195" s="100"/>
      <c r="GV195" s="100"/>
      <c r="GW195" s="100"/>
      <c r="GX195" s="100"/>
      <c r="GY195" s="100"/>
      <c r="GZ195" s="100"/>
      <c r="HA195" s="100"/>
      <c r="HB195" s="100"/>
      <c r="HC195" s="100"/>
      <c r="HD195" s="100"/>
      <c r="HE195" s="100"/>
      <c r="HF195" s="100"/>
      <c r="HG195" s="100"/>
      <c r="HH195" s="100"/>
      <c r="HI195" s="100"/>
      <c r="HJ195" s="100"/>
      <c r="HK195" s="100"/>
      <c r="HL195" s="100"/>
      <c r="HM195" s="100"/>
      <c r="HN195" s="100"/>
      <c r="HO195" s="100"/>
      <c r="HP195" s="100"/>
      <c r="HQ195" s="100"/>
      <c r="HR195" s="100"/>
      <c r="HS195" s="100"/>
      <c r="HT195" s="100"/>
      <c r="HU195" s="100"/>
      <c r="HV195" s="100"/>
      <c r="HW195" s="100"/>
      <c r="HX195" s="100"/>
      <c r="HY195" s="100"/>
      <c r="HZ195" s="100"/>
      <c r="IA195" s="100"/>
      <c r="IB195" s="100"/>
      <c r="IC195" s="100"/>
      <c r="ID195" s="100"/>
      <c r="IE195" s="100"/>
      <c r="IF195" s="100"/>
      <c r="IG195" s="100"/>
      <c r="IH195" s="100"/>
      <c r="II195" s="100"/>
      <c r="IJ195" s="100"/>
      <c r="IK195" s="100"/>
      <c r="IL195" s="100"/>
      <c r="IM195" s="100"/>
      <c r="IN195" s="100"/>
      <c r="IO195" s="100"/>
      <c r="IP195" s="100"/>
      <c r="IQ195" s="100"/>
      <c r="IR195" s="100"/>
    </row>
    <row r="196" spans="1:252" ht="31.2" x14ac:dyDescent="0.3">
      <c r="A196" s="123" t="s">
        <v>250</v>
      </c>
      <c r="B196" s="124">
        <f t="shared" si="69"/>
        <v>7700</v>
      </c>
      <c r="C196" s="124">
        <f t="shared" si="69"/>
        <v>7700</v>
      </c>
      <c r="D196" s="124">
        <f t="shared" si="69"/>
        <v>0</v>
      </c>
      <c r="E196" s="124">
        <v>0</v>
      </c>
      <c r="F196" s="124">
        <v>0</v>
      </c>
      <c r="G196" s="124">
        <f t="shared" si="70"/>
        <v>0</v>
      </c>
      <c r="H196" s="124">
        <v>0</v>
      </c>
      <c r="I196" s="124">
        <v>0</v>
      </c>
      <c r="J196" s="124">
        <f t="shared" si="71"/>
        <v>0</v>
      </c>
      <c r="K196" s="124">
        <v>0</v>
      </c>
      <c r="L196" s="124">
        <v>0</v>
      </c>
      <c r="M196" s="124">
        <f t="shared" si="72"/>
        <v>0</v>
      </c>
      <c r="N196" s="124">
        <v>0</v>
      </c>
      <c r="O196" s="124">
        <v>0</v>
      </c>
      <c r="P196" s="124">
        <f t="shared" si="73"/>
        <v>0</v>
      </c>
      <c r="Q196" s="124">
        <v>7700</v>
      </c>
      <c r="R196" s="124">
        <v>7700</v>
      </c>
      <c r="S196" s="124">
        <f t="shared" si="74"/>
        <v>0</v>
      </c>
      <c r="T196" s="124">
        <v>0</v>
      </c>
      <c r="U196" s="124">
        <v>0</v>
      </c>
      <c r="V196" s="124">
        <f t="shared" si="75"/>
        <v>0</v>
      </c>
      <c r="W196" s="124">
        <v>0</v>
      </c>
      <c r="X196" s="124">
        <v>0</v>
      </c>
      <c r="Y196" s="124">
        <f t="shared" si="76"/>
        <v>0</v>
      </c>
      <c r="Z196" s="124">
        <v>0</v>
      </c>
      <c r="AA196" s="124">
        <v>0</v>
      </c>
      <c r="AB196" s="124">
        <f t="shared" si="77"/>
        <v>0</v>
      </c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0"/>
      <c r="CE196" s="100"/>
      <c r="CF196" s="100"/>
      <c r="CG196" s="100"/>
      <c r="CH196" s="100"/>
      <c r="CI196" s="100"/>
      <c r="CJ196" s="100"/>
      <c r="CK196" s="100"/>
      <c r="CL196" s="100"/>
      <c r="CM196" s="100"/>
      <c r="CN196" s="100"/>
      <c r="CO196" s="100"/>
      <c r="CP196" s="100"/>
      <c r="CQ196" s="100"/>
      <c r="CR196" s="100"/>
      <c r="CS196" s="100"/>
      <c r="CT196" s="100"/>
      <c r="CU196" s="100"/>
      <c r="CV196" s="100"/>
      <c r="CW196" s="100"/>
      <c r="CX196" s="100"/>
      <c r="CY196" s="100"/>
      <c r="CZ196" s="100"/>
      <c r="DA196" s="100"/>
      <c r="DB196" s="100"/>
      <c r="DC196" s="100"/>
      <c r="DD196" s="100"/>
      <c r="DE196" s="100"/>
      <c r="DF196" s="100"/>
      <c r="DG196" s="100"/>
      <c r="DH196" s="100"/>
      <c r="DI196" s="100"/>
      <c r="DJ196" s="100"/>
      <c r="DK196" s="100"/>
      <c r="DL196" s="100"/>
      <c r="DM196" s="100"/>
      <c r="DN196" s="100"/>
      <c r="DO196" s="100"/>
      <c r="DP196" s="100"/>
      <c r="DQ196" s="100"/>
      <c r="DR196" s="100"/>
      <c r="DS196" s="100"/>
      <c r="DT196" s="100"/>
      <c r="DU196" s="100"/>
      <c r="DV196" s="100"/>
      <c r="DW196" s="100"/>
      <c r="DX196" s="100"/>
      <c r="DY196" s="100"/>
      <c r="DZ196" s="100"/>
      <c r="EA196" s="100"/>
      <c r="EB196" s="100"/>
      <c r="EC196" s="100"/>
      <c r="ED196" s="100"/>
      <c r="EE196" s="100"/>
      <c r="EF196" s="100"/>
      <c r="EG196" s="100"/>
      <c r="EH196" s="100"/>
      <c r="EI196" s="100"/>
      <c r="EJ196" s="100"/>
      <c r="EK196" s="100"/>
      <c r="EL196" s="100"/>
      <c r="EM196" s="100"/>
      <c r="EN196" s="100"/>
      <c r="EO196" s="100"/>
      <c r="EP196" s="100"/>
      <c r="EQ196" s="100"/>
      <c r="ER196" s="100"/>
      <c r="ES196" s="100"/>
      <c r="ET196" s="100"/>
      <c r="EU196" s="100"/>
      <c r="EV196" s="100"/>
      <c r="EW196" s="100"/>
      <c r="EX196" s="100"/>
      <c r="EY196" s="100"/>
      <c r="EZ196" s="100"/>
      <c r="FA196" s="100"/>
      <c r="FB196" s="100"/>
      <c r="FC196" s="100"/>
      <c r="FD196" s="100"/>
      <c r="FE196" s="100"/>
      <c r="FF196" s="100"/>
      <c r="FG196" s="100"/>
      <c r="FH196" s="100"/>
      <c r="FI196" s="100"/>
      <c r="FJ196" s="100"/>
      <c r="FK196" s="100"/>
      <c r="FL196" s="100"/>
      <c r="FM196" s="100"/>
      <c r="FN196" s="100"/>
      <c r="FO196" s="100"/>
      <c r="FP196" s="100"/>
      <c r="FQ196" s="100"/>
      <c r="FR196" s="100"/>
      <c r="FS196" s="100"/>
      <c r="FT196" s="100"/>
      <c r="FU196" s="100"/>
      <c r="FV196" s="100"/>
      <c r="FW196" s="100"/>
      <c r="FX196" s="100"/>
      <c r="FY196" s="100"/>
      <c r="FZ196" s="100"/>
      <c r="GA196" s="100"/>
      <c r="GB196" s="100"/>
      <c r="GC196" s="100"/>
      <c r="GD196" s="100"/>
      <c r="GE196" s="100"/>
      <c r="GF196" s="100"/>
      <c r="GG196" s="100"/>
      <c r="GH196" s="100"/>
      <c r="GI196" s="100"/>
      <c r="GJ196" s="100"/>
      <c r="GK196" s="100"/>
      <c r="GL196" s="100"/>
      <c r="GM196" s="100"/>
      <c r="GN196" s="100"/>
      <c r="GO196" s="100"/>
      <c r="GP196" s="100"/>
      <c r="GQ196" s="100"/>
      <c r="GR196" s="100"/>
      <c r="GS196" s="100"/>
      <c r="GT196" s="100"/>
      <c r="GU196" s="100"/>
      <c r="GV196" s="100"/>
      <c r="GW196" s="100"/>
      <c r="GX196" s="100"/>
      <c r="GY196" s="100"/>
      <c r="GZ196" s="100"/>
      <c r="HA196" s="100"/>
      <c r="HB196" s="100"/>
      <c r="HC196" s="100"/>
      <c r="HD196" s="100"/>
      <c r="HE196" s="100"/>
      <c r="HF196" s="100"/>
      <c r="HG196" s="100"/>
      <c r="HH196" s="100"/>
      <c r="HI196" s="100"/>
      <c r="HJ196" s="100"/>
      <c r="HK196" s="100"/>
      <c r="HL196" s="100"/>
      <c r="HM196" s="100"/>
      <c r="HN196" s="100"/>
      <c r="HO196" s="100"/>
      <c r="HP196" s="100"/>
      <c r="HQ196" s="100"/>
      <c r="HR196" s="100"/>
      <c r="HS196" s="100"/>
      <c r="HT196" s="100"/>
      <c r="HU196" s="100"/>
      <c r="HV196" s="100"/>
      <c r="HW196" s="100"/>
      <c r="HX196" s="100"/>
      <c r="HY196" s="100"/>
      <c r="HZ196" s="100"/>
      <c r="IA196" s="100"/>
      <c r="IB196" s="100"/>
      <c r="IC196" s="100"/>
      <c r="ID196" s="100"/>
      <c r="IE196" s="100"/>
      <c r="IF196" s="100"/>
      <c r="IG196" s="100"/>
      <c r="IH196" s="100"/>
      <c r="II196" s="100"/>
      <c r="IJ196" s="100"/>
      <c r="IK196" s="100"/>
      <c r="IL196" s="100"/>
      <c r="IM196" s="100"/>
      <c r="IN196" s="100"/>
      <c r="IO196" s="100"/>
      <c r="IP196" s="100"/>
      <c r="IQ196" s="100"/>
      <c r="IR196" s="100"/>
    </row>
    <row r="197" spans="1:252" ht="27.75" customHeight="1" x14ac:dyDescent="0.3">
      <c r="A197" s="127" t="s">
        <v>251</v>
      </c>
      <c r="B197" s="121">
        <f t="shared" si="69"/>
        <v>12461</v>
      </c>
      <c r="C197" s="121">
        <f t="shared" si="69"/>
        <v>12461</v>
      </c>
      <c r="D197" s="121">
        <f t="shared" si="69"/>
        <v>0</v>
      </c>
      <c r="E197" s="121">
        <v>0</v>
      </c>
      <c r="F197" s="121">
        <v>0</v>
      </c>
      <c r="G197" s="121">
        <f t="shared" si="70"/>
        <v>0</v>
      </c>
      <c r="H197" s="121">
        <v>0</v>
      </c>
      <c r="I197" s="121">
        <v>0</v>
      </c>
      <c r="J197" s="121">
        <f t="shared" si="71"/>
        <v>0</v>
      </c>
      <c r="K197" s="121">
        <v>0</v>
      </c>
      <c r="L197" s="121">
        <v>0</v>
      </c>
      <c r="M197" s="121">
        <f t="shared" si="72"/>
        <v>0</v>
      </c>
      <c r="N197" s="121">
        <v>0</v>
      </c>
      <c r="O197" s="121">
        <v>0</v>
      </c>
      <c r="P197" s="121">
        <f t="shared" si="73"/>
        <v>0</v>
      </c>
      <c r="Q197" s="121">
        <v>12461</v>
      </c>
      <c r="R197" s="121">
        <v>12461</v>
      </c>
      <c r="S197" s="121">
        <f t="shared" si="74"/>
        <v>0</v>
      </c>
      <c r="T197" s="121">
        <v>0</v>
      </c>
      <c r="U197" s="121">
        <v>0</v>
      </c>
      <c r="V197" s="121">
        <f t="shared" si="75"/>
        <v>0</v>
      </c>
      <c r="W197" s="121">
        <v>0</v>
      </c>
      <c r="X197" s="121">
        <v>0</v>
      </c>
      <c r="Y197" s="121">
        <f t="shared" si="76"/>
        <v>0</v>
      </c>
      <c r="Z197" s="121">
        <v>0</v>
      </c>
      <c r="AA197" s="121">
        <v>0</v>
      </c>
      <c r="AB197" s="121">
        <f t="shared" si="77"/>
        <v>0</v>
      </c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0"/>
      <c r="CE197" s="100"/>
      <c r="CF197" s="100"/>
      <c r="CG197" s="100"/>
      <c r="CH197" s="100"/>
      <c r="CI197" s="100"/>
      <c r="CJ197" s="100"/>
      <c r="CK197" s="100"/>
      <c r="CL197" s="100"/>
      <c r="CM197" s="100"/>
      <c r="CN197" s="100"/>
      <c r="CO197" s="100"/>
      <c r="CP197" s="100"/>
      <c r="CQ197" s="100"/>
      <c r="CR197" s="100"/>
      <c r="CS197" s="100"/>
      <c r="CT197" s="100"/>
      <c r="CU197" s="100"/>
      <c r="CV197" s="100"/>
      <c r="CW197" s="100"/>
      <c r="CX197" s="100"/>
      <c r="CY197" s="100"/>
      <c r="CZ197" s="100"/>
      <c r="DA197" s="100"/>
      <c r="DB197" s="100"/>
      <c r="DC197" s="100"/>
      <c r="DD197" s="100"/>
      <c r="DE197" s="100"/>
      <c r="DF197" s="100"/>
      <c r="DG197" s="100"/>
      <c r="DH197" s="100"/>
      <c r="DI197" s="100"/>
      <c r="DJ197" s="100"/>
      <c r="DK197" s="100"/>
      <c r="DL197" s="100"/>
      <c r="DM197" s="100"/>
      <c r="DN197" s="100"/>
      <c r="DO197" s="100"/>
      <c r="DP197" s="100"/>
      <c r="DQ197" s="100"/>
      <c r="DR197" s="100"/>
      <c r="DS197" s="100"/>
      <c r="DT197" s="100"/>
      <c r="DU197" s="100"/>
      <c r="DV197" s="100"/>
      <c r="DW197" s="100"/>
      <c r="DX197" s="100"/>
      <c r="DY197" s="100"/>
      <c r="DZ197" s="100"/>
      <c r="EA197" s="100"/>
      <c r="EB197" s="100"/>
      <c r="EC197" s="100"/>
      <c r="ED197" s="100"/>
      <c r="EE197" s="100"/>
      <c r="EF197" s="100"/>
      <c r="EG197" s="100"/>
      <c r="EH197" s="100"/>
      <c r="EI197" s="100"/>
      <c r="EJ197" s="100"/>
      <c r="EK197" s="100"/>
      <c r="EL197" s="100"/>
      <c r="EM197" s="100"/>
      <c r="EN197" s="100"/>
      <c r="EO197" s="100"/>
      <c r="EP197" s="100"/>
      <c r="EQ197" s="100"/>
      <c r="ER197" s="100"/>
      <c r="ES197" s="100"/>
      <c r="ET197" s="100"/>
      <c r="EU197" s="100"/>
      <c r="EV197" s="100"/>
      <c r="EW197" s="100"/>
      <c r="EX197" s="100"/>
      <c r="EY197" s="100"/>
      <c r="EZ197" s="100"/>
      <c r="FA197" s="100"/>
      <c r="FB197" s="100"/>
      <c r="FC197" s="100"/>
      <c r="FD197" s="100"/>
      <c r="FE197" s="100"/>
      <c r="FF197" s="100"/>
      <c r="FG197" s="100"/>
      <c r="FH197" s="100"/>
      <c r="FI197" s="100"/>
      <c r="FJ197" s="100"/>
      <c r="FK197" s="100"/>
      <c r="FL197" s="100"/>
      <c r="FM197" s="100"/>
      <c r="FN197" s="100"/>
      <c r="FO197" s="100"/>
      <c r="FP197" s="100"/>
      <c r="FQ197" s="100"/>
      <c r="FR197" s="100"/>
      <c r="FS197" s="100"/>
      <c r="FT197" s="100"/>
      <c r="FU197" s="100"/>
      <c r="FV197" s="100"/>
      <c r="FW197" s="100"/>
      <c r="FX197" s="100"/>
      <c r="FY197" s="100"/>
      <c r="FZ197" s="100"/>
      <c r="GA197" s="100"/>
      <c r="GB197" s="100"/>
      <c r="GC197" s="100"/>
      <c r="GD197" s="100"/>
      <c r="GE197" s="100"/>
      <c r="GF197" s="100"/>
      <c r="GG197" s="100"/>
      <c r="GH197" s="100"/>
      <c r="GI197" s="100"/>
      <c r="GJ197" s="100"/>
      <c r="GK197" s="100"/>
      <c r="GL197" s="100"/>
      <c r="GM197" s="100"/>
      <c r="GN197" s="100"/>
      <c r="GO197" s="100"/>
      <c r="GP197" s="100"/>
      <c r="GQ197" s="100"/>
      <c r="GR197" s="100"/>
      <c r="GS197" s="100"/>
      <c r="GT197" s="100"/>
      <c r="GU197" s="100"/>
      <c r="GV197" s="100"/>
      <c r="GW197" s="100"/>
      <c r="GX197" s="100"/>
      <c r="GY197" s="100"/>
      <c r="GZ197" s="100"/>
      <c r="HA197" s="100"/>
      <c r="HB197" s="100"/>
      <c r="HC197" s="100"/>
      <c r="HD197" s="100"/>
      <c r="HE197" s="100"/>
      <c r="HF197" s="100"/>
      <c r="HG197" s="100"/>
      <c r="HH197" s="100"/>
      <c r="HI197" s="100"/>
      <c r="HJ197" s="100"/>
      <c r="HK197" s="100"/>
      <c r="HL197" s="100"/>
      <c r="HM197" s="100"/>
      <c r="HN197" s="100"/>
      <c r="HO197" s="100"/>
      <c r="HP197" s="100"/>
      <c r="HQ197" s="100"/>
      <c r="HR197" s="100"/>
      <c r="HS197" s="100"/>
      <c r="HT197" s="100"/>
      <c r="HU197" s="100"/>
      <c r="HV197" s="100"/>
      <c r="HW197" s="100"/>
      <c r="HX197" s="100"/>
      <c r="HY197" s="100"/>
      <c r="HZ197" s="100"/>
      <c r="IA197" s="100"/>
      <c r="IB197" s="100"/>
      <c r="IC197" s="100"/>
      <c r="ID197" s="100"/>
      <c r="IE197" s="100"/>
      <c r="IF197" s="100"/>
      <c r="IG197" s="100"/>
      <c r="IH197" s="100"/>
      <c r="II197" s="100"/>
      <c r="IJ197" s="100"/>
      <c r="IK197" s="100"/>
      <c r="IL197" s="100"/>
      <c r="IM197" s="100"/>
      <c r="IN197" s="100"/>
      <c r="IO197" s="100"/>
      <c r="IP197" s="100"/>
      <c r="IQ197" s="100"/>
      <c r="IR197" s="100"/>
    </row>
    <row r="198" spans="1:252" ht="62.4" x14ac:dyDescent="0.3">
      <c r="A198" s="123" t="s">
        <v>252</v>
      </c>
      <c r="B198" s="124">
        <f t="shared" si="69"/>
        <v>20221</v>
      </c>
      <c r="C198" s="124">
        <f t="shared" si="69"/>
        <v>20221</v>
      </c>
      <c r="D198" s="124">
        <f t="shared" si="69"/>
        <v>0</v>
      </c>
      <c r="E198" s="124">
        <v>0</v>
      </c>
      <c r="F198" s="124">
        <v>0</v>
      </c>
      <c r="G198" s="124">
        <f t="shared" si="70"/>
        <v>0</v>
      </c>
      <c r="H198" s="124">
        <v>0</v>
      </c>
      <c r="I198" s="124">
        <v>0</v>
      </c>
      <c r="J198" s="124">
        <f t="shared" si="71"/>
        <v>0</v>
      </c>
      <c r="K198" s="124">
        <v>0</v>
      </c>
      <c r="L198" s="124">
        <v>0</v>
      </c>
      <c r="M198" s="124">
        <f t="shared" si="72"/>
        <v>0</v>
      </c>
      <c r="N198" s="124">
        <v>0</v>
      </c>
      <c r="O198" s="124">
        <v>0</v>
      </c>
      <c r="P198" s="124">
        <f t="shared" si="73"/>
        <v>0</v>
      </c>
      <c r="Q198" s="124">
        <v>20221</v>
      </c>
      <c r="R198" s="124">
        <v>20221</v>
      </c>
      <c r="S198" s="124">
        <f t="shared" si="74"/>
        <v>0</v>
      </c>
      <c r="T198" s="124">
        <v>0</v>
      </c>
      <c r="U198" s="124">
        <v>0</v>
      </c>
      <c r="V198" s="124">
        <f t="shared" si="75"/>
        <v>0</v>
      </c>
      <c r="W198" s="124">
        <v>0</v>
      </c>
      <c r="X198" s="124">
        <v>0</v>
      </c>
      <c r="Y198" s="124">
        <f t="shared" si="76"/>
        <v>0</v>
      </c>
      <c r="Z198" s="124">
        <v>0</v>
      </c>
      <c r="AA198" s="124">
        <v>0</v>
      </c>
      <c r="AB198" s="124">
        <f t="shared" si="77"/>
        <v>0</v>
      </c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0"/>
      <c r="CE198" s="100"/>
      <c r="CF198" s="100"/>
      <c r="CG198" s="100"/>
      <c r="CH198" s="100"/>
      <c r="CI198" s="100"/>
      <c r="CJ198" s="100"/>
      <c r="CK198" s="100"/>
      <c r="CL198" s="100"/>
      <c r="CM198" s="100"/>
      <c r="CN198" s="100"/>
      <c r="CO198" s="100"/>
      <c r="CP198" s="100"/>
      <c r="CQ198" s="100"/>
      <c r="CR198" s="100"/>
      <c r="CS198" s="100"/>
      <c r="CT198" s="100"/>
      <c r="CU198" s="100"/>
      <c r="CV198" s="100"/>
      <c r="CW198" s="100"/>
      <c r="CX198" s="100"/>
      <c r="CY198" s="100"/>
      <c r="CZ198" s="100"/>
      <c r="DA198" s="100"/>
      <c r="DB198" s="100"/>
      <c r="DC198" s="100"/>
      <c r="DD198" s="100"/>
      <c r="DE198" s="100"/>
      <c r="DF198" s="100"/>
      <c r="DG198" s="100"/>
      <c r="DH198" s="100"/>
      <c r="DI198" s="100"/>
      <c r="DJ198" s="100"/>
      <c r="DK198" s="100"/>
      <c r="DL198" s="100"/>
      <c r="DM198" s="100"/>
      <c r="DN198" s="100"/>
      <c r="DO198" s="100"/>
      <c r="DP198" s="100"/>
      <c r="DQ198" s="100"/>
      <c r="DR198" s="100"/>
      <c r="DS198" s="100"/>
      <c r="DT198" s="100"/>
      <c r="DU198" s="100"/>
      <c r="DV198" s="100"/>
      <c r="DW198" s="100"/>
      <c r="DX198" s="100"/>
      <c r="DY198" s="100"/>
      <c r="DZ198" s="100"/>
      <c r="EA198" s="100"/>
      <c r="EB198" s="100"/>
      <c r="EC198" s="100"/>
      <c r="ED198" s="100"/>
      <c r="EE198" s="100"/>
      <c r="EF198" s="100"/>
      <c r="EG198" s="100"/>
      <c r="EH198" s="100"/>
      <c r="EI198" s="100"/>
      <c r="EJ198" s="100"/>
      <c r="EK198" s="100"/>
      <c r="EL198" s="100"/>
      <c r="EM198" s="100"/>
      <c r="EN198" s="100"/>
      <c r="EO198" s="100"/>
      <c r="EP198" s="100"/>
      <c r="EQ198" s="100"/>
      <c r="ER198" s="100"/>
      <c r="ES198" s="100"/>
      <c r="ET198" s="100"/>
      <c r="EU198" s="100"/>
      <c r="EV198" s="100"/>
      <c r="EW198" s="100"/>
      <c r="EX198" s="100"/>
      <c r="EY198" s="100"/>
      <c r="EZ198" s="100"/>
      <c r="FA198" s="100"/>
      <c r="FB198" s="100"/>
      <c r="FC198" s="100"/>
      <c r="FD198" s="100"/>
      <c r="FE198" s="100"/>
      <c r="FF198" s="100"/>
      <c r="FG198" s="100"/>
      <c r="FH198" s="100"/>
      <c r="FI198" s="100"/>
      <c r="FJ198" s="100"/>
      <c r="FK198" s="100"/>
      <c r="FL198" s="100"/>
      <c r="FM198" s="100"/>
      <c r="FN198" s="100"/>
      <c r="FO198" s="100"/>
      <c r="FP198" s="100"/>
      <c r="FQ198" s="100"/>
      <c r="FR198" s="100"/>
      <c r="FS198" s="100"/>
      <c r="FT198" s="100"/>
      <c r="FU198" s="100"/>
      <c r="FV198" s="100"/>
      <c r="FW198" s="100"/>
      <c r="FX198" s="100"/>
      <c r="FY198" s="100"/>
      <c r="FZ198" s="100"/>
      <c r="GA198" s="100"/>
      <c r="GB198" s="100"/>
      <c r="GC198" s="100"/>
      <c r="GD198" s="100"/>
      <c r="GE198" s="100"/>
      <c r="GF198" s="100"/>
      <c r="GG198" s="100"/>
      <c r="GH198" s="100"/>
      <c r="GI198" s="100"/>
      <c r="GJ198" s="100"/>
      <c r="GK198" s="100"/>
      <c r="GL198" s="100"/>
      <c r="GM198" s="100"/>
      <c r="GN198" s="100"/>
      <c r="GO198" s="100"/>
      <c r="GP198" s="100"/>
      <c r="GQ198" s="100"/>
      <c r="GR198" s="100"/>
      <c r="GS198" s="100"/>
      <c r="GT198" s="100"/>
      <c r="GU198" s="100"/>
      <c r="GV198" s="100"/>
      <c r="GW198" s="100"/>
      <c r="GX198" s="100"/>
      <c r="GY198" s="100"/>
      <c r="GZ198" s="100"/>
      <c r="HA198" s="100"/>
      <c r="HB198" s="100"/>
      <c r="HC198" s="100"/>
      <c r="HD198" s="100"/>
      <c r="HE198" s="100"/>
      <c r="HF198" s="100"/>
      <c r="HG198" s="100"/>
      <c r="HH198" s="100"/>
      <c r="HI198" s="100"/>
      <c r="HJ198" s="100"/>
      <c r="HK198" s="100"/>
      <c r="HL198" s="100"/>
      <c r="HM198" s="100"/>
      <c r="HN198" s="100"/>
      <c r="HO198" s="100"/>
      <c r="HP198" s="100"/>
      <c r="HQ198" s="100"/>
      <c r="HR198" s="100"/>
      <c r="HS198" s="100"/>
      <c r="HT198" s="100"/>
      <c r="HU198" s="100"/>
      <c r="HV198" s="100"/>
      <c r="HW198" s="100"/>
      <c r="HX198" s="100"/>
      <c r="HY198" s="100"/>
      <c r="HZ198" s="100"/>
      <c r="IA198" s="100"/>
      <c r="IB198" s="100"/>
      <c r="IC198" s="100"/>
      <c r="ID198" s="100"/>
      <c r="IE198" s="100"/>
      <c r="IF198" s="100"/>
      <c r="IG198" s="100"/>
      <c r="IH198" s="100"/>
      <c r="II198" s="100"/>
      <c r="IJ198" s="100"/>
      <c r="IK198" s="100"/>
      <c r="IL198" s="100"/>
      <c r="IM198" s="100"/>
      <c r="IN198" s="100"/>
      <c r="IO198" s="100"/>
      <c r="IP198" s="100"/>
      <c r="IQ198" s="100"/>
      <c r="IR198" s="100"/>
    </row>
    <row r="199" spans="1:252" ht="93.6" x14ac:dyDescent="0.3">
      <c r="A199" s="127" t="s">
        <v>253</v>
      </c>
      <c r="B199" s="121">
        <f t="shared" si="69"/>
        <v>0</v>
      </c>
      <c r="C199" s="121">
        <f t="shared" si="69"/>
        <v>37829</v>
      </c>
      <c r="D199" s="121">
        <f t="shared" si="69"/>
        <v>37829</v>
      </c>
      <c r="E199" s="121">
        <v>0</v>
      </c>
      <c r="F199" s="121">
        <v>0</v>
      </c>
      <c r="G199" s="121">
        <f t="shared" si="70"/>
        <v>0</v>
      </c>
      <c r="H199" s="121">
        <v>0</v>
      </c>
      <c r="I199" s="121">
        <v>0</v>
      </c>
      <c r="J199" s="121">
        <f t="shared" si="71"/>
        <v>0</v>
      </c>
      <c r="K199" s="121"/>
      <c r="L199" s="121"/>
      <c r="M199" s="121">
        <f t="shared" si="72"/>
        <v>0</v>
      </c>
      <c r="N199" s="121"/>
      <c r="O199" s="121">
        <v>37829</v>
      </c>
      <c r="P199" s="121">
        <f t="shared" si="73"/>
        <v>37829</v>
      </c>
      <c r="Q199" s="121"/>
      <c r="R199" s="121"/>
      <c r="S199" s="121">
        <f t="shared" si="74"/>
        <v>0</v>
      </c>
      <c r="T199" s="121">
        <v>0</v>
      </c>
      <c r="U199" s="121">
        <v>0</v>
      </c>
      <c r="V199" s="121">
        <f t="shared" si="75"/>
        <v>0</v>
      </c>
      <c r="W199" s="121">
        <v>0</v>
      </c>
      <c r="X199" s="121">
        <v>0</v>
      </c>
      <c r="Y199" s="121">
        <f t="shared" si="76"/>
        <v>0</v>
      </c>
      <c r="Z199" s="121"/>
      <c r="AA199" s="121"/>
      <c r="AB199" s="121">
        <f t="shared" si="77"/>
        <v>0</v>
      </c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0"/>
      <c r="CE199" s="100"/>
      <c r="CF199" s="100"/>
      <c r="CG199" s="100"/>
      <c r="CH199" s="100"/>
      <c r="CI199" s="100"/>
      <c r="CJ199" s="100"/>
      <c r="CK199" s="100"/>
      <c r="CL199" s="100"/>
      <c r="CM199" s="100"/>
      <c r="CN199" s="100"/>
      <c r="CO199" s="100"/>
      <c r="CP199" s="100"/>
      <c r="CQ199" s="100"/>
      <c r="CR199" s="100"/>
      <c r="CS199" s="100"/>
      <c r="CT199" s="100"/>
      <c r="CU199" s="100"/>
      <c r="CV199" s="100"/>
      <c r="CW199" s="100"/>
      <c r="CX199" s="100"/>
      <c r="CY199" s="100"/>
      <c r="CZ199" s="100"/>
      <c r="DA199" s="100"/>
      <c r="DB199" s="100"/>
      <c r="DC199" s="100"/>
      <c r="DD199" s="100"/>
      <c r="DE199" s="100"/>
      <c r="DF199" s="100"/>
      <c r="DG199" s="100"/>
      <c r="DH199" s="100"/>
      <c r="DI199" s="100"/>
      <c r="DJ199" s="100"/>
      <c r="DK199" s="100"/>
      <c r="DL199" s="100"/>
      <c r="DM199" s="100"/>
      <c r="DN199" s="100"/>
      <c r="DO199" s="100"/>
      <c r="DP199" s="100"/>
      <c r="DQ199" s="100"/>
      <c r="DR199" s="100"/>
      <c r="DS199" s="100"/>
      <c r="DT199" s="100"/>
      <c r="DU199" s="100"/>
      <c r="DV199" s="100"/>
      <c r="DW199" s="100"/>
      <c r="DX199" s="100"/>
      <c r="DY199" s="100"/>
      <c r="DZ199" s="100"/>
      <c r="EA199" s="100"/>
      <c r="EB199" s="100"/>
      <c r="EC199" s="100"/>
      <c r="ED199" s="100"/>
      <c r="EE199" s="100"/>
      <c r="EF199" s="100"/>
      <c r="EG199" s="100"/>
      <c r="EH199" s="100"/>
      <c r="EI199" s="100"/>
      <c r="EJ199" s="100"/>
      <c r="EK199" s="100"/>
      <c r="EL199" s="100"/>
      <c r="EM199" s="100"/>
      <c r="EN199" s="100"/>
      <c r="EO199" s="100"/>
      <c r="EP199" s="100"/>
      <c r="EQ199" s="100"/>
      <c r="ER199" s="100"/>
      <c r="ES199" s="100"/>
      <c r="ET199" s="100"/>
      <c r="EU199" s="100"/>
      <c r="EV199" s="100"/>
      <c r="EW199" s="100"/>
      <c r="EX199" s="100"/>
      <c r="EY199" s="100"/>
      <c r="EZ199" s="100"/>
      <c r="FA199" s="100"/>
      <c r="FB199" s="100"/>
      <c r="FC199" s="100"/>
      <c r="FD199" s="100"/>
      <c r="FE199" s="100"/>
      <c r="FF199" s="100"/>
      <c r="FG199" s="100"/>
      <c r="FH199" s="100"/>
      <c r="FI199" s="100"/>
      <c r="FJ199" s="100"/>
      <c r="FK199" s="100"/>
      <c r="FL199" s="100"/>
      <c r="FM199" s="100"/>
      <c r="FN199" s="100"/>
      <c r="FO199" s="100"/>
      <c r="FP199" s="100"/>
      <c r="FQ199" s="100"/>
      <c r="FR199" s="100"/>
      <c r="FS199" s="100"/>
      <c r="FT199" s="100"/>
      <c r="FU199" s="100"/>
      <c r="FV199" s="100"/>
      <c r="FW199" s="100"/>
      <c r="FX199" s="100"/>
      <c r="FY199" s="100"/>
      <c r="FZ199" s="100"/>
      <c r="GA199" s="100"/>
      <c r="GB199" s="100"/>
      <c r="GC199" s="100"/>
      <c r="GD199" s="100"/>
      <c r="GE199" s="100"/>
      <c r="GF199" s="100"/>
      <c r="GG199" s="100"/>
      <c r="GH199" s="100"/>
      <c r="GI199" s="100"/>
      <c r="GJ199" s="100"/>
      <c r="GK199" s="100"/>
      <c r="GL199" s="100"/>
      <c r="GM199" s="100"/>
      <c r="GN199" s="100"/>
      <c r="GO199" s="100"/>
      <c r="GP199" s="100"/>
      <c r="GQ199" s="100"/>
      <c r="GR199" s="100"/>
      <c r="GS199" s="100"/>
      <c r="GT199" s="100"/>
      <c r="GU199" s="100"/>
      <c r="GV199" s="100"/>
      <c r="GW199" s="100"/>
      <c r="GX199" s="100"/>
      <c r="GY199" s="100"/>
      <c r="GZ199" s="100"/>
      <c r="HA199" s="100"/>
      <c r="HB199" s="100"/>
      <c r="HC199" s="100"/>
      <c r="HD199" s="100"/>
      <c r="HE199" s="100"/>
      <c r="HF199" s="100"/>
      <c r="HG199" s="100"/>
      <c r="HH199" s="100"/>
      <c r="HI199" s="100"/>
      <c r="HJ199" s="100"/>
      <c r="HK199" s="100"/>
      <c r="HL199" s="100"/>
      <c r="HM199" s="100"/>
      <c r="HN199" s="100"/>
      <c r="HO199" s="100"/>
      <c r="HP199" s="100"/>
      <c r="HQ199" s="100"/>
      <c r="HR199" s="100"/>
      <c r="HS199" s="100"/>
      <c r="HT199" s="100"/>
      <c r="HU199" s="100"/>
      <c r="HV199" s="100"/>
      <c r="HW199" s="100"/>
      <c r="HX199" s="100"/>
      <c r="HY199" s="100"/>
      <c r="HZ199" s="100"/>
      <c r="IA199" s="100"/>
      <c r="IB199" s="100"/>
      <c r="IC199" s="100"/>
      <c r="ID199" s="100"/>
      <c r="IE199" s="100"/>
      <c r="IF199" s="100"/>
      <c r="IG199" s="100"/>
      <c r="IH199" s="100"/>
      <c r="II199" s="100"/>
      <c r="IJ199" s="100"/>
      <c r="IK199" s="100"/>
      <c r="IL199" s="100"/>
      <c r="IM199" s="100"/>
      <c r="IN199" s="100"/>
      <c r="IO199" s="100"/>
      <c r="IP199" s="100"/>
      <c r="IQ199" s="100"/>
      <c r="IR199" s="100"/>
    </row>
    <row r="200" spans="1:252" ht="93.6" x14ac:dyDescent="0.3">
      <c r="A200" s="127" t="s">
        <v>254</v>
      </c>
      <c r="B200" s="121">
        <f t="shared" si="69"/>
        <v>69982</v>
      </c>
      <c r="C200" s="121">
        <f t="shared" si="69"/>
        <v>69982</v>
      </c>
      <c r="D200" s="121">
        <f t="shared" si="69"/>
        <v>0</v>
      </c>
      <c r="E200" s="121">
        <v>0</v>
      </c>
      <c r="F200" s="121">
        <v>0</v>
      </c>
      <c r="G200" s="121">
        <f t="shared" si="70"/>
        <v>0</v>
      </c>
      <c r="H200" s="121">
        <v>0</v>
      </c>
      <c r="I200" s="121">
        <v>0</v>
      </c>
      <c r="J200" s="121">
        <f t="shared" si="71"/>
        <v>0</v>
      </c>
      <c r="K200" s="121">
        <v>0</v>
      </c>
      <c r="L200" s="121">
        <v>0</v>
      </c>
      <c r="M200" s="121">
        <f t="shared" si="72"/>
        <v>0</v>
      </c>
      <c r="N200" s="121">
        <v>69982</v>
      </c>
      <c r="O200" s="121">
        <v>69982</v>
      </c>
      <c r="P200" s="121">
        <f t="shared" si="73"/>
        <v>0</v>
      </c>
      <c r="Q200" s="121">
        <v>0</v>
      </c>
      <c r="R200" s="121">
        <v>0</v>
      </c>
      <c r="S200" s="121">
        <f t="shared" si="74"/>
        <v>0</v>
      </c>
      <c r="T200" s="121">
        <v>0</v>
      </c>
      <c r="U200" s="121">
        <v>0</v>
      </c>
      <c r="V200" s="121">
        <f t="shared" si="75"/>
        <v>0</v>
      </c>
      <c r="W200" s="121">
        <v>0</v>
      </c>
      <c r="X200" s="121">
        <v>0</v>
      </c>
      <c r="Y200" s="121">
        <f t="shared" si="76"/>
        <v>0</v>
      </c>
      <c r="Z200" s="121">
        <v>0</v>
      </c>
      <c r="AA200" s="121">
        <v>0</v>
      </c>
      <c r="AB200" s="121">
        <f t="shared" si="77"/>
        <v>0</v>
      </c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  <c r="DB200" s="100"/>
      <c r="DC200" s="100"/>
      <c r="DD200" s="100"/>
      <c r="DE200" s="100"/>
      <c r="DF200" s="100"/>
      <c r="DG200" s="100"/>
      <c r="DH200" s="100"/>
      <c r="DI200" s="100"/>
      <c r="DJ200" s="100"/>
      <c r="DK200" s="100"/>
      <c r="DL200" s="100"/>
      <c r="DM200" s="100"/>
      <c r="DN200" s="100"/>
      <c r="DO200" s="100"/>
      <c r="DP200" s="100"/>
      <c r="DQ200" s="100"/>
      <c r="DR200" s="100"/>
      <c r="DS200" s="100"/>
      <c r="DT200" s="100"/>
      <c r="DU200" s="100"/>
      <c r="DV200" s="100"/>
      <c r="DW200" s="100"/>
      <c r="DX200" s="100"/>
      <c r="DY200" s="100"/>
      <c r="DZ200" s="100"/>
      <c r="EA200" s="100"/>
      <c r="EB200" s="100"/>
      <c r="EC200" s="100"/>
      <c r="ED200" s="100"/>
      <c r="EE200" s="100"/>
      <c r="EF200" s="100"/>
      <c r="EG200" s="100"/>
      <c r="EH200" s="100"/>
      <c r="EI200" s="100"/>
      <c r="EJ200" s="100"/>
      <c r="EK200" s="100"/>
      <c r="EL200" s="100"/>
      <c r="EM200" s="100"/>
      <c r="EN200" s="100"/>
      <c r="EO200" s="100"/>
      <c r="EP200" s="100"/>
      <c r="EQ200" s="100"/>
      <c r="ER200" s="100"/>
      <c r="ES200" s="100"/>
      <c r="ET200" s="100"/>
      <c r="EU200" s="100"/>
      <c r="EV200" s="100"/>
      <c r="EW200" s="100"/>
      <c r="EX200" s="100"/>
      <c r="EY200" s="100"/>
      <c r="EZ200" s="100"/>
      <c r="FA200" s="100"/>
      <c r="FB200" s="100"/>
      <c r="FC200" s="100"/>
      <c r="FD200" s="100"/>
      <c r="FE200" s="100"/>
      <c r="FF200" s="100"/>
      <c r="FG200" s="100"/>
      <c r="FH200" s="100"/>
      <c r="FI200" s="100"/>
      <c r="FJ200" s="100"/>
      <c r="FK200" s="100"/>
      <c r="FL200" s="100"/>
      <c r="FM200" s="100"/>
      <c r="FN200" s="100"/>
      <c r="FO200" s="100"/>
      <c r="FP200" s="100"/>
      <c r="FQ200" s="100"/>
      <c r="FR200" s="100"/>
      <c r="FS200" s="100"/>
      <c r="FT200" s="100"/>
      <c r="FU200" s="100"/>
      <c r="FV200" s="100"/>
      <c r="FW200" s="100"/>
      <c r="FX200" s="100"/>
      <c r="FY200" s="100"/>
      <c r="FZ200" s="100"/>
      <c r="GA200" s="100"/>
      <c r="GB200" s="100"/>
      <c r="GC200" s="100"/>
      <c r="GD200" s="100"/>
      <c r="GE200" s="100"/>
      <c r="GF200" s="100"/>
      <c r="GG200" s="100"/>
      <c r="GH200" s="100"/>
      <c r="GI200" s="100"/>
      <c r="GJ200" s="100"/>
      <c r="GK200" s="100"/>
      <c r="GL200" s="100"/>
      <c r="GM200" s="100"/>
      <c r="GN200" s="100"/>
      <c r="GO200" s="100"/>
      <c r="GP200" s="100"/>
      <c r="GQ200" s="100"/>
      <c r="GR200" s="100"/>
      <c r="GS200" s="100"/>
      <c r="GT200" s="100"/>
      <c r="GU200" s="100"/>
      <c r="GV200" s="100"/>
      <c r="GW200" s="100"/>
      <c r="GX200" s="100"/>
      <c r="GY200" s="100"/>
      <c r="GZ200" s="100"/>
      <c r="HA200" s="100"/>
      <c r="HB200" s="100"/>
      <c r="HC200" s="100"/>
      <c r="HD200" s="100"/>
      <c r="HE200" s="100"/>
      <c r="HF200" s="100"/>
      <c r="HG200" s="100"/>
      <c r="HH200" s="100"/>
      <c r="HI200" s="100"/>
      <c r="HJ200" s="100"/>
      <c r="HK200" s="100"/>
      <c r="HL200" s="100"/>
      <c r="HM200" s="100"/>
      <c r="HN200" s="100"/>
      <c r="HO200" s="100"/>
      <c r="HP200" s="100"/>
      <c r="HQ200" s="100"/>
      <c r="HR200" s="100"/>
      <c r="HS200" s="100"/>
      <c r="HT200" s="100"/>
      <c r="HU200" s="100"/>
      <c r="HV200" s="100"/>
      <c r="HW200" s="100"/>
      <c r="HX200" s="100"/>
      <c r="HY200" s="100"/>
      <c r="HZ200" s="100"/>
      <c r="IA200" s="100"/>
      <c r="IB200" s="100"/>
      <c r="IC200" s="100"/>
      <c r="ID200" s="100"/>
      <c r="IE200" s="100"/>
      <c r="IF200" s="100"/>
      <c r="IG200" s="100"/>
      <c r="IH200" s="100"/>
      <c r="II200" s="100"/>
      <c r="IJ200" s="100"/>
      <c r="IK200" s="100"/>
      <c r="IL200" s="100"/>
      <c r="IM200" s="100"/>
      <c r="IN200" s="100"/>
      <c r="IO200" s="100"/>
      <c r="IP200" s="100"/>
      <c r="IQ200" s="100"/>
      <c r="IR200" s="100"/>
    </row>
    <row r="201" spans="1:252" x14ac:dyDescent="0.3">
      <c r="A201" s="123" t="s">
        <v>255</v>
      </c>
      <c r="B201" s="124">
        <f t="shared" si="69"/>
        <v>1846</v>
      </c>
      <c r="C201" s="124">
        <f t="shared" si="69"/>
        <v>1846</v>
      </c>
      <c r="D201" s="124">
        <f t="shared" si="69"/>
        <v>0</v>
      </c>
      <c r="E201" s="124">
        <v>0</v>
      </c>
      <c r="F201" s="124">
        <v>0</v>
      </c>
      <c r="G201" s="124">
        <f t="shared" si="70"/>
        <v>0</v>
      </c>
      <c r="H201" s="124">
        <v>0</v>
      </c>
      <c r="I201" s="124">
        <v>0</v>
      </c>
      <c r="J201" s="124">
        <f t="shared" si="71"/>
        <v>0</v>
      </c>
      <c r="K201" s="124">
        <v>0</v>
      </c>
      <c r="L201" s="124">
        <v>0</v>
      </c>
      <c r="M201" s="124">
        <f t="shared" si="72"/>
        <v>0</v>
      </c>
      <c r="N201" s="124">
        <v>0</v>
      </c>
      <c r="O201" s="124">
        <v>0</v>
      </c>
      <c r="P201" s="124">
        <f t="shared" si="73"/>
        <v>0</v>
      </c>
      <c r="Q201" s="124">
        <f>1846</f>
        <v>1846</v>
      </c>
      <c r="R201" s="124">
        <f>1846</f>
        <v>1846</v>
      </c>
      <c r="S201" s="124">
        <f t="shared" si="74"/>
        <v>0</v>
      </c>
      <c r="T201" s="124">
        <v>0</v>
      </c>
      <c r="U201" s="124">
        <v>0</v>
      </c>
      <c r="V201" s="124">
        <f t="shared" si="75"/>
        <v>0</v>
      </c>
      <c r="W201" s="124">
        <v>0</v>
      </c>
      <c r="X201" s="124">
        <v>0</v>
      </c>
      <c r="Y201" s="124">
        <f t="shared" si="76"/>
        <v>0</v>
      </c>
      <c r="Z201" s="124">
        <v>0</v>
      </c>
      <c r="AA201" s="124">
        <v>0</v>
      </c>
      <c r="AB201" s="124">
        <f t="shared" si="77"/>
        <v>0</v>
      </c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  <c r="DB201" s="100"/>
      <c r="DC201" s="100"/>
      <c r="DD201" s="100"/>
      <c r="DE201" s="100"/>
      <c r="DF201" s="100"/>
      <c r="DG201" s="100"/>
      <c r="DH201" s="100"/>
      <c r="DI201" s="100"/>
      <c r="DJ201" s="100"/>
      <c r="DK201" s="100"/>
      <c r="DL201" s="100"/>
      <c r="DM201" s="100"/>
      <c r="DN201" s="100"/>
      <c r="DO201" s="100"/>
      <c r="DP201" s="100"/>
      <c r="DQ201" s="100"/>
      <c r="DR201" s="100"/>
      <c r="DS201" s="100"/>
      <c r="DT201" s="100"/>
      <c r="DU201" s="100"/>
      <c r="DV201" s="100"/>
      <c r="DW201" s="100"/>
      <c r="DX201" s="100"/>
      <c r="DY201" s="100"/>
      <c r="DZ201" s="100"/>
      <c r="EA201" s="100"/>
      <c r="EB201" s="100"/>
      <c r="EC201" s="100"/>
      <c r="ED201" s="100"/>
      <c r="EE201" s="100"/>
      <c r="EF201" s="100"/>
      <c r="EG201" s="100"/>
      <c r="EH201" s="100"/>
      <c r="EI201" s="100"/>
      <c r="EJ201" s="100"/>
      <c r="EK201" s="100"/>
      <c r="EL201" s="100"/>
      <c r="EM201" s="100"/>
      <c r="EN201" s="100"/>
      <c r="EO201" s="100"/>
      <c r="EP201" s="100"/>
      <c r="EQ201" s="100"/>
      <c r="ER201" s="100"/>
      <c r="ES201" s="100"/>
      <c r="ET201" s="100"/>
      <c r="EU201" s="100"/>
      <c r="EV201" s="100"/>
      <c r="EW201" s="100"/>
      <c r="EX201" s="100"/>
      <c r="EY201" s="100"/>
      <c r="EZ201" s="100"/>
      <c r="FA201" s="100"/>
      <c r="FB201" s="100"/>
      <c r="FC201" s="100"/>
      <c r="FD201" s="100"/>
      <c r="FE201" s="100"/>
      <c r="FF201" s="100"/>
      <c r="FG201" s="100"/>
      <c r="FH201" s="100"/>
      <c r="FI201" s="100"/>
      <c r="FJ201" s="100"/>
      <c r="FK201" s="100"/>
      <c r="FL201" s="100"/>
      <c r="FM201" s="100"/>
      <c r="FN201" s="100"/>
      <c r="FO201" s="100"/>
      <c r="FP201" s="100"/>
      <c r="FQ201" s="100"/>
      <c r="FR201" s="100"/>
      <c r="FS201" s="100"/>
      <c r="FT201" s="100"/>
      <c r="FU201" s="100"/>
      <c r="FV201" s="100"/>
      <c r="FW201" s="100"/>
      <c r="FX201" s="100"/>
      <c r="FY201" s="100"/>
      <c r="FZ201" s="100"/>
      <c r="GA201" s="100"/>
      <c r="GB201" s="100"/>
      <c r="GC201" s="100"/>
      <c r="GD201" s="100"/>
      <c r="GE201" s="100"/>
      <c r="GF201" s="100"/>
      <c r="GG201" s="100"/>
      <c r="GH201" s="100"/>
      <c r="GI201" s="100"/>
      <c r="GJ201" s="100"/>
      <c r="GK201" s="100"/>
      <c r="GL201" s="100"/>
      <c r="GM201" s="100"/>
      <c r="GN201" s="100"/>
      <c r="GO201" s="100"/>
      <c r="GP201" s="100"/>
      <c r="GQ201" s="100"/>
      <c r="GR201" s="100"/>
      <c r="GS201" s="100"/>
      <c r="GT201" s="100"/>
      <c r="GU201" s="100"/>
      <c r="GV201" s="100"/>
      <c r="GW201" s="100"/>
      <c r="GX201" s="100"/>
      <c r="GY201" s="100"/>
      <c r="GZ201" s="100"/>
      <c r="HA201" s="100"/>
      <c r="HB201" s="100"/>
      <c r="HC201" s="100"/>
      <c r="HD201" s="100"/>
      <c r="HE201" s="100"/>
      <c r="HF201" s="100"/>
      <c r="HG201" s="100"/>
      <c r="HH201" s="100"/>
      <c r="HI201" s="100"/>
      <c r="HJ201" s="100"/>
      <c r="HK201" s="100"/>
      <c r="HL201" s="100"/>
      <c r="HM201" s="100"/>
      <c r="HN201" s="100"/>
      <c r="HO201" s="100"/>
      <c r="HP201" s="100"/>
      <c r="HQ201" s="100"/>
      <c r="HR201" s="100"/>
      <c r="HS201" s="100"/>
      <c r="HT201" s="100"/>
      <c r="HU201" s="100"/>
      <c r="HV201" s="100"/>
      <c r="HW201" s="100"/>
      <c r="HX201" s="100"/>
      <c r="HY201" s="100"/>
      <c r="HZ201" s="100"/>
      <c r="IA201" s="100"/>
      <c r="IB201" s="100"/>
      <c r="IC201" s="100"/>
      <c r="ID201" s="100"/>
      <c r="IE201" s="100"/>
      <c r="IF201" s="100"/>
      <c r="IG201" s="100"/>
      <c r="IH201" s="100"/>
      <c r="II201" s="100"/>
      <c r="IJ201" s="100"/>
      <c r="IK201" s="100"/>
      <c r="IL201" s="100"/>
      <c r="IM201" s="100"/>
      <c r="IN201" s="100"/>
      <c r="IO201" s="100"/>
      <c r="IP201" s="100"/>
      <c r="IQ201" s="100"/>
      <c r="IR201" s="100"/>
    </row>
    <row r="202" spans="1:252" x14ac:dyDescent="0.3">
      <c r="A202" s="123" t="s">
        <v>256</v>
      </c>
      <c r="B202" s="124">
        <f t="shared" si="69"/>
        <v>9481</v>
      </c>
      <c r="C202" s="124">
        <f t="shared" si="69"/>
        <v>9481</v>
      </c>
      <c r="D202" s="124">
        <f t="shared" si="69"/>
        <v>0</v>
      </c>
      <c r="E202" s="124">
        <v>0</v>
      </c>
      <c r="F202" s="124">
        <v>0</v>
      </c>
      <c r="G202" s="124">
        <f t="shared" si="70"/>
        <v>0</v>
      </c>
      <c r="H202" s="124">
        <v>0</v>
      </c>
      <c r="I202" s="124">
        <v>0</v>
      </c>
      <c r="J202" s="124">
        <f t="shared" si="71"/>
        <v>0</v>
      </c>
      <c r="K202" s="124">
        <v>0</v>
      </c>
      <c r="L202" s="124">
        <v>0</v>
      </c>
      <c r="M202" s="124">
        <f t="shared" si="72"/>
        <v>0</v>
      </c>
      <c r="N202" s="124">
        <v>0</v>
      </c>
      <c r="O202" s="124">
        <v>0</v>
      </c>
      <c r="P202" s="124">
        <f t="shared" si="73"/>
        <v>0</v>
      </c>
      <c r="Q202" s="124">
        <f>11327-1846</f>
        <v>9481</v>
      </c>
      <c r="R202" s="124">
        <f>11327-1846</f>
        <v>9481</v>
      </c>
      <c r="S202" s="124">
        <f t="shared" si="74"/>
        <v>0</v>
      </c>
      <c r="T202" s="124">
        <v>0</v>
      </c>
      <c r="U202" s="124">
        <v>0</v>
      </c>
      <c r="V202" s="124">
        <f t="shared" si="75"/>
        <v>0</v>
      </c>
      <c r="W202" s="124">
        <v>0</v>
      </c>
      <c r="X202" s="124">
        <v>0</v>
      </c>
      <c r="Y202" s="124">
        <f t="shared" si="76"/>
        <v>0</v>
      </c>
      <c r="Z202" s="124">
        <v>0</v>
      </c>
      <c r="AA202" s="124">
        <v>0</v>
      </c>
      <c r="AB202" s="124">
        <f t="shared" si="77"/>
        <v>0</v>
      </c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100"/>
      <c r="BN202" s="100"/>
      <c r="BO202" s="100"/>
      <c r="BP202" s="100"/>
      <c r="BQ202" s="100"/>
      <c r="BR202" s="100"/>
      <c r="BS202" s="100"/>
      <c r="BT202" s="100"/>
      <c r="BU202" s="100"/>
      <c r="BV202" s="100"/>
      <c r="BW202" s="100"/>
      <c r="BX202" s="100"/>
      <c r="BY202" s="100"/>
      <c r="BZ202" s="100"/>
      <c r="CA202" s="100"/>
      <c r="CB202" s="100"/>
      <c r="CC202" s="100"/>
      <c r="CD202" s="100"/>
      <c r="CE202" s="100"/>
      <c r="CF202" s="100"/>
      <c r="CG202" s="100"/>
      <c r="CH202" s="100"/>
      <c r="CI202" s="100"/>
      <c r="CJ202" s="100"/>
      <c r="CK202" s="100"/>
      <c r="CL202" s="100"/>
      <c r="CM202" s="100"/>
      <c r="CN202" s="100"/>
      <c r="CO202" s="100"/>
      <c r="CP202" s="100"/>
      <c r="CQ202" s="100"/>
      <c r="CR202" s="100"/>
      <c r="CS202" s="100"/>
      <c r="CT202" s="100"/>
      <c r="CU202" s="100"/>
      <c r="CV202" s="100"/>
      <c r="CW202" s="100"/>
      <c r="CX202" s="100"/>
      <c r="CY202" s="100"/>
      <c r="CZ202" s="100"/>
      <c r="DA202" s="100"/>
      <c r="DB202" s="100"/>
      <c r="DC202" s="100"/>
      <c r="DD202" s="100"/>
      <c r="DE202" s="100"/>
      <c r="DF202" s="100"/>
      <c r="DG202" s="100"/>
      <c r="DH202" s="100"/>
      <c r="DI202" s="100"/>
      <c r="DJ202" s="100"/>
      <c r="DK202" s="100"/>
      <c r="DL202" s="100"/>
      <c r="DM202" s="100"/>
      <c r="DN202" s="100"/>
      <c r="DO202" s="100"/>
      <c r="DP202" s="100"/>
      <c r="DQ202" s="100"/>
      <c r="DR202" s="100"/>
      <c r="DS202" s="100"/>
      <c r="DT202" s="100"/>
      <c r="DU202" s="100"/>
      <c r="DV202" s="100"/>
      <c r="DW202" s="100"/>
      <c r="DX202" s="100"/>
      <c r="DY202" s="100"/>
      <c r="DZ202" s="100"/>
      <c r="EA202" s="100"/>
      <c r="EB202" s="100"/>
      <c r="EC202" s="100"/>
      <c r="ED202" s="100"/>
      <c r="EE202" s="100"/>
      <c r="EF202" s="100"/>
      <c r="EG202" s="100"/>
      <c r="EH202" s="100"/>
      <c r="EI202" s="100"/>
      <c r="EJ202" s="100"/>
      <c r="EK202" s="100"/>
      <c r="EL202" s="100"/>
      <c r="EM202" s="100"/>
      <c r="EN202" s="100"/>
      <c r="EO202" s="100"/>
      <c r="EP202" s="100"/>
      <c r="EQ202" s="100"/>
      <c r="ER202" s="100"/>
      <c r="ES202" s="100"/>
      <c r="ET202" s="100"/>
      <c r="EU202" s="100"/>
      <c r="EV202" s="100"/>
      <c r="EW202" s="100"/>
      <c r="EX202" s="100"/>
      <c r="EY202" s="100"/>
      <c r="EZ202" s="100"/>
      <c r="FA202" s="100"/>
      <c r="FB202" s="100"/>
      <c r="FC202" s="100"/>
      <c r="FD202" s="100"/>
      <c r="FE202" s="100"/>
      <c r="FF202" s="100"/>
      <c r="FG202" s="100"/>
      <c r="FH202" s="100"/>
      <c r="FI202" s="100"/>
      <c r="FJ202" s="100"/>
      <c r="FK202" s="100"/>
      <c r="FL202" s="100"/>
      <c r="FM202" s="100"/>
      <c r="FN202" s="100"/>
      <c r="FO202" s="100"/>
      <c r="FP202" s="100"/>
      <c r="FQ202" s="100"/>
      <c r="FR202" s="100"/>
      <c r="FS202" s="100"/>
      <c r="FT202" s="100"/>
      <c r="FU202" s="100"/>
      <c r="FV202" s="100"/>
      <c r="FW202" s="100"/>
      <c r="FX202" s="100"/>
      <c r="FY202" s="100"/>
      <c r="FZ202" s="100"/>
      <c r="GA202" s="100"/>
      <c r="GB202" s="100"/>
      <c r="GC202" s="100"/>
      <c r="GD202" s="100"/>
      <c r="GE202" s="100"/>
      <c r="GF202" s="100"/>
      <c r="GG202" s="100"/>
      <c r="GH202" s="100"/>
      <c r="GI202" s="100"/>
      <c r="GJ202" s="100"/>
      <c r="GK202" s="100"/>
      <c r="GL202" s="100"/>
      <c r="GM202" s="100"/>
      <c r="GN202" s="100"/>
      <c r="GO202" s="100"/>
      <c r="GP202" s="100"/>
      <c r="GQ202" s="100"/>
      <c r="GR202" s="100"/>
      <c r="GS202" s="100"/>
      <c r="GT202" s="100"/>
      <c r="GU202" s="100"/>
      <c r="GV202" s="100"/>
      <c r="GW202" s="100"/>
      <c r="GX202" s="100"/>
      <c r="GY202" s="100"/>
      <c r="GZ202" s="100"/>
      <c r="HA202" s="100"/>
      <c r="HB202" s="100"/>
      <c r="HC202" s="100"/>
      <c r="HD202" s="100"/>
      <c r="HE202" s="100"/>
      <c r="HF202" s="100"/>
      <c r="HG202" s="100"/>
      <c r="HH202" s="100"/>
      <c r="HI202" s="100"/>
      <c r="HJ202" s="100"/>
      <c r="HK202" s="100"/>
      <c r="HL202" s="100"/>
      <c r="HM202" s="100"/>
      <c r="HN202" s="100"/>
      <c r="HO202" s="100"/>
      <c r="HP202" s="100"/>
      <c r="HQ202" s="100"/>
      <c r="HR202" s="100"/>
      <c r="HS202" s="100"/>
      <c r="HT202" s="100"/>
      <c r="HU202" s="100"/>
      <c r="HV202" s="100"/>
      <c r="HW202" s="100"/>
      <c r="HX202" s="100"/>
      <c r="HY202" s="100"/>
      <c r="HZ202" s="100"/>
      <c r="IA202" s="100"/>
      <c r="IB202" s="100"/>
      <c r="IC202" s="100"/>
      <c r="ID202" s="100"/>
      <c r="IE202" s="100"/>
      <c r="IF202" s="100"/>
      <c r="IG202" s="100"/>
      <c r="IH202" s="100"/>
      <c r="II202" s="100"/>
      <c r="IJ202" s="100"/>
      <c r="IK202" s="100"/>
      <c r="IL202" s="100"/>
      <c r="IM202" s="100"/>
      <c r="IN202" s="100"/>
      <c r="IO202" s="100"/>
      <c r="IP202" s="100"/>
      <c r="IQ202" s="100"/>
      <c r="IR202" s="100"/>
    </row>
    <row r="203" spans="1:252" x14ac:dyDescent="0.3">
      <c r="A203" s="117" t="s">
        <v>189</v>
      </c>
      <c r="B203" s="118">
        <f t="shared" si="69"/>
        <v>187739</v>
      </c>
      <c r="C203" s="118">
        <f t="shared" si="69"/>
        <v>187739</v>
      </c>
      <c r="D203" s="118">
        <f t="shared" si="69"/>
        <v>0</v>
      </c>
      <c r="E203" s="118">
        <f>SUM(E204:E206)</f>
        <v>0</v>
      </c>
      <c r="F203" s="118">
        <f>SUM(F204:F206)</f>
        <v>0</v>
      </c>
      <c r="G203" s="118">
        <f t="shared" si="70"/>
        <v>0</v>
      </c>
      <c r="H203" s="118">
        <f>SUM(H204:H206)</f>
        <v>0</v>
      </c>
      <c r="I203" s="118">
        <f>SUM(I204:I206)</f>
        <v>0</v>
      </c>
      <c r="J203" s="118">
        <f t="shared" si="71"/>
        <v>0</v>
      </c>
      <c r="K203" s="118">
        <f>SUM(K204:K206)</f>
        <v>8158</v>
      </c>
      <c r="L203" s="118">
        <f>SUM(L204:L206)</f>
        <v>8158</v>
      </c>
      <c r="M203" s="118">
        <f t="shared" si="72"/>
        <v>0</v>
      </c>
      <c r="N203" s="118">
        <f>SUM(N204:N206)</f>
        <v>0</v>
      </c>
      <c r="O203" s="118">
        <f>SUM(O204:O206)</f>
        <v>0</v>
      </c>
      <c r="P203" s="118">
        <f t="shared" si="73"/>
        <v>0</v>
      </c>
      <c r="Q203" s="118">
        <f>SUM(Q204:Q206)</f>
        <v>0</v>
      </c>
      <c r="R203" s="118">
        <f>SUM(R204:R206)</f>
        <v>0</v>
      </c>
      <c r="S203" s="118">
        <f t="shared" si="74"/>
        <v>0</v>
      </c>
      <c r="T203" s="118">
        <f>SUM(T204:T206)</f>
        <v>0</v>
      </c>
      <c r="U203" s="118">
        <f>SUM(U204:U206)</f>
        <v>0</v>
      </c>
      <c r="V203" s="118">
        <f t="shared" si="75"/>
        <v>0</v>
      </c>
      <c r="W203" s="118">
        <f>SUM(W204:W206)</f>
        <v>30692</v>
      </c>
      <c r="X203" s="118">
        <f>SUM(X204:X206)</f>
        <v>30692</v>
      </c>
      <c r="Y203" s="118">
        <f t="shared" si="76"/>
        <v>0</v>
      </c>
      <c r="Z203" s="118">
        <f>SUM(Z204:Z206)</f>
        <v>148889</v>
      </c>
      <c r="AA203" s="118">
        <f>SUM(AA204:AA206)</f>
        <v>148889</v>
      </c>
      <c r="AB203" s="118">
        <f t="shared" si="77"/>
        <v>0</v>
      </c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  <c r="BT203" s="100"/>
      <c r="BU203" s="100"/>
      <c r="BV203" s="100"/>
      <c r="BW203" s="100"/>
      <c r="BX203" s="100"/>
      <c r="BY203" s="100"/>
      <c r="BZ203" s="100"/>
      <c r="CA203" s="100"/>
      <c r="CB203" s="100"/>
      <c r="CC203" s="100"/>
      <c r="CD203" s="100"/>
      <c r="CE203" s="100"/>
      <c r="CF203" s="100"/>
      <c r="CG203" s="100"/>
      <c r="CH203" s="100"/>
      <c r="CI203" s="100"/>
      <c r="CJ203" s="100"/>
      <c r="CK203" s="100"/>
      <c r="CL203" s="100"/>
      <c r="CM203" s="100"/>
      <c r="CN203" s="100"/>
      <c r="CO203" s="100"/>
      <c r="CP203" s="100"/>
      <c r="CQ203" s="100"/>
      <c r="CR203" s="100"/>
      <c r="CS203" s="100"/>
      <c r="CT203" s="100"/>
      <c r="CU203" s="100"/>
      <c r="CV203" s="100"/>
      <c r="CW203" s="100"/>
      <c r="CX203" s="100"/>
      <c r="CY203" s="100"/>
      <c r="CZ203" s="100"/>
      <c r="DA203" s="100"/>
      <c r="DB203" s="100"/>
      <c r="DC203" s="100"/>
      <c r="DD203" s="100"/>
      <c r="DE203" s="100"/>
      <c r="DF203" s="100"/>
      <c r="DG203" s="100"/>
      <c r="DH203" s="100"/>
      <c r="DI203" s="100"/>
      <c r="DJ203" s="100"/>
      <c r="DK203" s="100"/>
      <c r="DL203" s="100"/>
      <c r="DM203" s="100"/>
      <c r="DN203" s="100"/>
      <c r="DO203" s="100"/>
      <c r="DP203" s="100"/>
      <c r="DQ203" s="100"/>
      <c r="DR203" s="100"/>
      <c r="DS203" s="100"/>
      <c r="DT203" s="100"/>
      <c r="DU203" s="100"/>
      <c r="DV203" s="100"/>
      <c r="DW203" s="100"/>
      <c r="DX203" s="100"/>
      <c r="DY203" s="100"/>
      <c r="DZ203" s="100"/>
      <c r="EA203" s="100"/>
      <c r="EB203" s="100"/>
      <c r="EC203" s="100"/>
      <c r="ED203" s="100"/>
      <c r="EE203" s="100"/>
      <c r="EF203" s="100"/>
      <c r="EG203" s="100"/>
      <c r="EH203" s="100"/>
      <c r="EI203" s="100"/>
      <c r="EJ203" s="100"/>
      <c r="EK203" s="100"/>
      <c r="EL203" s="100"/>
      <c r="EM203" s="100"/>
      <c r="EN203" s="100"/>
      <c r="EO203" s="100"/>
      <c r="EP203" s="100"/>
      <c r="EQ203" s="100"/>
      <c r="ER203" s="100"/>
      <c r="ES203" s="100"/>
      <c r="ET203" s="100"/>
      <c r="EU203" s="100"/>
      <c r="EV203" s="100"/>
      <c r="EW203" s="100"/>
      <c r="EX203" s="100"/>
      <c r="EY203" s="100"/>
      <c r="EZ203" s="100"/>
      <c r="FA203" s="100"/>
      <c r="FB203" s="100"/>
      <c r="FC203" s="100"/>
      <c r="FD203" s="100"/>
      <c r="FE203" s="100"/>
      <c r="FF203" s="100"/>
      <c r="FG203" s="100"/>
      <c r="FH203" s="100"/>
      <c r="FI203" s="100"/>
      <c r="FJ203" s="100"/>
      <c r="FK203" s="100"/>
      <c r="FL203" s="100"/>
      <c r="FM203" s="100"/>
      <c r="FN203" s="100"/>
      <c r="FO203" s="100"/>
      <c r="FP203" s="100"/>
      <c r="FQ203" s="100"/>
      <c r="FR203" s="100"/>
      <c r="FS203" s="100"/>
      <c r="FT203" s="100"/>
      <c r="FU203" s="100"/>
      <c r="FV203" s="100"/>
      <c r="FW203" s="100"/>
      <c r="FX203" s="100"/>
      <c r="FY203" s="100"/>
      <c r="FZ203" s="100"/>
      <c r="GA203" s="100"/>
      <c r="GB203" s="100"/>
      <c r="GC203" s="100"/>
      <c r="GD203" s="100"/>
      <c r="GE203" s="100"/>
      <c r="GF203" s="100"/>
      <c r="GG203" s="100"/>
      <c r="GH203" s="100"/>
      <c r="GI203" s="100"/>
      <c r="GJ203" s="100"/>
      <c r="GK203" s="100"/>
      <c r="GL203" s="100"/>
      <c r="GM203" s="100"/>
      <c r="GN203" s="100"/>
      <c r="GO203" s="100"/>
      <c r="GP203" s="100"/>
      <c r="GQ203" s="100"/>
      <c r="GR203" s="100"/>
      <c r="GS203" s="100"/>
      <c r="GT203" s="100"/>
      <c r="GU203" s="100"/>
      <c r="GV203" s="100"/>
      <c r="GW203" s="100"/>
      <c r="GX203" s="100"/>
      <c r="GY203" s="100"/>
      <c r="GZ203" s="100"/>
      <c r="HA203" s="100"/>
      <c r="HB203" s="100"/>
      <c r="HC203" s="100"/>
      <c r="HD203" s="100"/>
      <c r="HE203" s="100"/>
      <c r="HF203" s="100"/>
      <c r="HG203" s="100"/>
      <c r="HH203" s="100"/>
      <c r="HI203" s="100"/>
      <c r="HJ203" s="100"/>
      <c r="HK203" s="100"/>
      <c r="HL203" s="100"/>
      <c r="HM203" s="100"/>
      <c r="HN203" s="100"/>
      <c r="HO203" s="100"/>
      <c r="HP203" s="100"/>
      <c r="HQ203" s="100"/>
      <c r="HR203" s="100"/>
      <c r="HS203" s="100"/>
      <c r="HT203" s="100"/>
      <c r="HU203" s="100"/>
      <c r="HV203" s="100"/>
      <c r="HW203" s="100"/>
      <c r="HX203" s="100"/>
      <c r="HY203" s="100"/>
      <c r="HZ203" s="100"/>
      <c r="IA203" s="100"/>
      <c r="IB203" s="100"/>
      <c r="IC203" s="100"/>
      <c r="ID203" s="100"/>
      <c r="IE203" s="100"/>
      <c r="IF203" s="100"/>
      <c r="IG203" s="100"/>
      <c r="IH203" s="100"/>
      <c r="II203" s="100"/>
      <c r="IJ203" s="100"/>
      <c r="IK203" s="100"/>
      <c r="IL203" s="100"/>
      <c r="IM203" s="100"/>
      <c r="IN203" s="100"/>
      <c r="IO203" s="100"/>
      <c r="IP203" s="100"/>
      <c r="IQ203" s="100"/>
      <c r="IR203" s="100"/>
    </row>
    <row r="204" spans="1:252" ht="31.2" x14ac:dyDescent="0.3">
      <c r="A204" s="127" t="s">
        <v>257</v>
      </c>
      <c r="B204" s="129">
        <f t="shared" si="69"/>
        <v>96079</v>
      </c>
      <c r="C204" s="129">
        <f t="shared" si="69"/>
        <v>96079</v>
      </c>
      <c r="D204" s="129">
        <f t="shared" si="69"/>
        <v>0</v>
      </c>
      <c r="E204" s="129">
        <v>0</v>
      </c>
      <c r="F204" s="129">
        <v>0</v>
      </c>
      <c r="G204" s="129">
        <f t="shared" si="70"/>
        <v>0</v>
      </c>
      <c r="H204" s="129">
        <v>0</v>
      </c>
      <c r="I204" s="129">
        <v>0</v>
      </c>
      <c r="J204" s="129">
        <f t="shared" si="71"/>
        <v>0</v>
      </c>
      <c r="K204" s="129"/>
      <c r="L204" s="129"/>
      <c r="M204" s="129">
        <f t="shared" si="72"/>
        <v>0</v>
      </c>
      <c r="N204" s="129">
        <v>0</v>
      </c>
      <c r="O204" s="129">
        <v>0</v>
      </c>
      <c r="P204" s="129">
        <f t="shared" si="73"/>
        <v>0</v>
      </c>
      <c r="Q204" s="129">
        <v>0</v>
      </c>
      <c r="R204" s="129">
        <v>0</v>
      </c>
      <c r="S204" s="129">
        <f t="shared" si="74"/>
        <v>0</v>
      </c>
      <c r="T204" s="129">
        <v>0</v>
      </c>
      <c r="U204" s="129">
        <v>0</v>
      </c>
      <c r="V204" s="129">
        <f t="shared" si="75"/>
        <v>0</v>
      </c>
      <c r="W204" s="129"/>
      <c r="X204" s="129"/>
      <c r="Y204" s="129">
        <f t="shared" si="76"/>
        <v>0</v>
      </c>
      <c r="Z204" s="129">
        <v>96079</v>
      </c>
      <c r="AA204" s="129">
        <v>96079</v>
      </c>
      <c r="AB204" s="129">
        <f t="shared" si="77"/>
        <v>0</v>
      </c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100"/>
      <c r="BN204" s="100"/>
      <c r="BO204" s="100"/>
      <c r="BP204" s="100"/>
      <c r="BQ204" s="100"/>
      <c r="BR204" s="100"/>
      <c r="BS204" s="100"/>
      <c r="BT204" s="100"/>
      <c r="BU204" s="100"/>
      <c r="BV204" s="100"/>
      <c r="BW204" s="100"/>
      <c r="BX204" s="100"/>
      <c r="BY204" s="100"/>
      <c r="BZ204" s="100"/>
      <c r="CA204" s="100"/>
      <c r="CB204" s="100"/>
      <c r="CC204" s="100"/>
      <c r="CD204" s="100"/>
      <c r="CE204" s="100"/>
      <c r="CF204" s="100"/>
      <c r="CG204" s="100"/>
      <c r="CH204" s="100"/>
      <c r="CI204" s="100"/>
      <c r="CJ204" s="100"/>
      <c r="CK204" s="100"/>
      <c r="CL204" s="100"/>
      <c r="CM204" s="100"/>
      <c r="CN204" s="100"/>
      <c r="CO204" s="100"/>
      <c r="CP204" s="100"/>
      <c r="CQ204" s="100"/>
      <c r="CR204" s="100"/>
      <c r="CS204" s="100"/>
      <c r="CT204" s="100"/>
      <c r="CU204" s="100"/>
      <c r="CV204" s="100"/>
      <c r="CW204" s="100"/>
      <c r="CX204" s="100"/>
      <c r="CY204" s="100"/>
      <c r="CZ204" s="100"/>
      <c r="DA204" s="100"/>
      <c r="DB204" s="100"/>
      <c r="DC204" s="100"/>
      <c r="DD204" s="100"/>
      <c r="DE204" s="100"/>
      <c r="DF204" s="100"/>
      <c r="DG204" s="100"/>
      <c r="DH204" s="100"/>
      <c r="DI204" s="100"/>
      <c r="DJ204" s="100"/>
      <c r="DK204" s="100"/>
      <c r="DL204" s="100"/>
      <c r="DM204" s="100"/>
      <c r="DN204" s="100"/>
      <c r="DO204" s="100"/>
      <c r="DP204" s="100"/>
      <c r="DQ204" s="100"/>
      <c r="DR204" s="100"/>
      <c r="DS204" s="100"/>
      <c r="DT204" s="100"/>
      <c r="DU204" s="100"/>
      <c r="DV204" s="100"/>
      <c r="DW204" s="100"/>
      <c r="DX204" s="100"/>
      <c r="DY204" s="100"/>
      <c r="DZ204" s="100"/>
      <c r="EA204" s="100"/>
      <c r="EB204" s="100"/>
      <c r="EC204" s="100"/>
      <c r="ED204" s="100"/>
      <c r="EE204" s="100"/>
      <c r="EF204" s="100"/>
      <c r="EG204" s="100"/>
      <c r="EH204" s="100"/>
      <c r="EI204" s="100"/>
      <c r="EJ204" s="100"/>
      <c r="EK204" s="100"/>
      <c r="EL204" s="100"/>
      <c r="EM204" s="100"/>
      <c r="EN204" s="100"/>
      <c r="EO204" s="100"/>
      <c r="EP204" s="100"/>
      <c r="EQ204" s="100"/>
      <c r="ER204" s="100"/>
      <c r="ES204" s="100"/>
      <c r="ET204" s="100"/>
      <c r="EU204" s="100"/>
      <c r="EV204" s="100"/>
      <c r="EW204" s="100"/>
      <c r="EX204" s="100"/>
      <c r="EY204" s="100"/>
      <c r="EZ204" s="100"/>
      <c r="FA204" s="100"/>
      <c r="FB204" s="100"/>
      <c r="FC204" s="100"/>
      <c r="FD204" s="100"/>
      <c r="FE204" s="100"/>
      <c r="FF204" s="100"/>
      <c r="FG204" s="100"/>
      <c r="FH204" s="100"/>
      <c r="FI204" s="100"/>
      <c r="FJ204" s="100"/>
      <c r="FK204" s="100"/>
      <c r="FL204" s="100"/>
      <c r="FM204" s="100"/>
      <c r="FN204" s="100"/>
      <c r="FO204" s="100"/>
      <c r="FP204" s="100"/>
      <c r="FQ204" s="100"/>
      <c r="FR204" s="100"/>
      <c r="FS204" s="100"/>
      <c r="FT204" s="100"/>
      <c r="FU204" s="100"/>
      <c r="FV204" s="100"/>
      <c r="FW204" s="100"/>
      <c r="FX204" s="100"/>
      <c r="FY204" s="100"/>
      <c r="FZ204" s="100"/>
      <c r="GA204" s="100"/>
      <c r="GB204" s="100"/>
      <c r="GC204" s="100"/>
      <c r="GD204" s="116"/>
      <c r="GE204" s="116"/>
      <c r="GF204" s="116"/>
      <c r="GG204" s="116"/>
      <c r="GH204" s="116"/>
      <c r="GI204" s="116"/>
      <c r="GJ204" s="116"/>
      <c r="GK204" s="116"/>
      <c r="GL204" s="116"/>
      <c r="GM204" s="116"/>
      <c r="GN204" s="116"/>
      <c r="GO204" s="116"/>
      <c r="GP204" s="116"/>
      <c r="GQ204" s="116"/>
      <c r="GR204" s="116"/>
      <c r="GS204" s="116"/>
      <c r="GT204" s="116"/>
      <c r="GU204" s="116"/>
      <c r="GV204" s="116"/>
      <c r="GW204" s="116"/>
      <c r="GX204" s="116"/>
      <c r="GY204" s="116"/>
      <c r="GZ204" s="116"/>
      <c r="HA204" s="116"/>
      <c r="HB204" s="116"/>
      <c r="HC204" s="116"/>
      <c r="HD204" s="116"/>
      <c r="HE204" s="116"/>
      <c r="HF204" s="116"/>
      <c r="HG204" s="116"/>
      <c r="HH204" s="116"/>
      <c r="HI204" s="116"/>
      <c r="HJ204" s="116"/>
      <c r="HK204" s="116"/>
      <c r="HL204" s="116"/>
      <c r="HM204" s="116"/>
      <c r="HN204" s="116"/>
      <c r="HO204" s="116"/>
      <c r="HP204" s="116"/>
      <c r="HQ204" s="116"/>
      <c r="HR204" s="116"/>
      <c r="HS204" s="116"/>
      <c r="HT204" s="116"/>
      <c r="HU204" s="116"/>
      <c r="HV204" s="116"/>
      <c r="HW204" s="116"/>
      <c r="HX204" s="116"/>
      <c r="HY204" s="116"/>
      <c r="HZ204" s="116"/>
      <c r="IA204" s="116"/>
      <c r="IB204" s="116"/>
      <c r="IC204" s="116"/>
      <c r="ID204" s="116"/>
      <c r="IE204" s="116"/>
      <c r="IF204" s="116"/>
      <c r="IG204" s="116"/>
      <c r="IH204" s="116"/>
      <c r="II204" s="116"/>
      <c r="IJ204" s="116"/>
      <c r="IK204" s="116"/>
      <c r="IL204" s="116"/>
      <c r="IM204" s="116"/>
      <c r="IN204" s="116"/>
      <c r="IO204" s="116"/>
      <c r="IP204" s="116"/>
      <c r="IQ204" s="116"/>
      <c r="IR204" s="116"/>
    </row>
    <row r="205" spans="1:252" ht="31.2" x14ac:dyDescent="0.3">
      <c r="A205" s="127" t="s">
        <v>258</v>
      </c>
      <c r="B205" s="129">
        <f t="shared" si="69"/>
        <v>52810</v>
      </c>
      <c r="C205" s="129">
        <f t="shared" si="69"/>
        <v>52810</v>
      </c>
      <c r="D205" s="129">
        <f t="shared" si="69"/>
        <v>0</v>
      </c>
      <c r="E205" s="129">
        <v>0</v>
      </c>
      <c r="F205" s="129">
        <v>0</v>
      </c>
      <c r="G205" s="129">
        <f t="shared" si="70"/>
        <v>0</v>
      </c>
      <c r="H205" s="129">
        <v>0</v>
      </c>
      <c r="I205" s="129">
        <v>0</v>
      </c>
      <c r="J205" s="129">
        <f t="shared" si="71"/>
        <v>0</v>
      </c>
      <c r="K205" s="129"/>
      <c r="L205" s="129"/>
      <c r="M205" s="129">
        <f t="shared" si="72"/>
        <v>0</v>
      </c>
      <c r="N205" s="129">
        <v>0</v>
      </c>
      <c r="O205" s="129">
        <v>0</v>
      </c>
      <c r="P205" s="129">
        <f t="shared" si="73"/>
        <v>0</v>
      </c>
      <c r="Q205" s="129">
        <v>0</v>
      </c>
      <c r="R205" s="129">
        <v>0</v>
      </c>
      <c r="S205" s="129">
        <f t="shared" si="74"/>
        <v>0</v>
      </c>
      <c r="T205" s="129">
        <v>0</v>
      </c>
      <c r="U205" s="129">
        <v>0</v>
      </c>
      <c r="V205" s="129">
        <f t="shared" si="75"/>
        <v>0</v>
      </c>
      <c r="W205" s="129"/>
      <c r="X205" s="129"/>
      <c r="Y205" s="129">
        <f t="shared" si="76"/>
        <v>0</v>
      </c>
      <c r="Z205" s="129">
        <v>52810</v>
      </c>
      <c r="AA205" s="129">
        <v>52810</v>
      </c>
      <c r="AB205" s="129">
        <f t="shared" si="77"/>
        <v>0</v>
      </c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  <c r="BT205" s="100"/>
      <c r="BU205" s="100"/>
      <c r="BV205" s="100"/>
      <c r="BW205" s="100"/>
      <c r="BX205" s="100"/>
      <c r="BY205" s="100"/>
      <c r="BZ205" s="100"/>
      <c r="CA205" s="100"/>
      <c r="CB205" s="100"/>
      <c r="CC205" s="100"/>
      <c r="CD205" s="100"/>
      <c r="CE205" s="100"/>
      <c r="CF205" s="100"/>
      <c r="CG205" s="100"/>
      <c r="CH205" s="100"/>
      <c r="CI205" s="100"/>
      <c r="CJ205" s="100"/>
      <c r="CK205" s="100"/>
      <c r="CL205" s="100"/>
      <c r="CM205" s="100"/>
      <c r="CN205" s="100"/>
      <c r="CO205" s="100"/>
      <c r="CP205" s="100"/>
      <c r="CQ205" s="100"/>
      <c r="CR205" s="100"/>
      <c r="CS205" s="100"/>
      <c r="CT205" s="100"/>
      <c r="CU205" s="100"/>
      <c r="CV205" s="100"/>
      <c r="CW205" s="100"/>
      <c r="CX205" s="100"/>
      <c r="CY205" s="100"/>
      <c r="CZ205" s="100"/>
      <c r="DA205" s="100"/>
      <c r="DB205" s="100"/>
      <c r="DC205" s="100"/>
      <c r="DD205" s="100"/>
      <c r="DE205" s="100"/>
      <c r="DF205" s="100"/>
      <c r="DG205" s="100"/>
      <c r="DH205" s="100"/>
      <c r="DI205" s="100"/>
      <c r="DJ205" s="100"/>
      <c r="DK205" s="100"/>
      <c r="DL205" s="100"/>
      <c r="DM205" s="100"/>
      <c r="DN205" s="100"/>
      <c r="DO205" s="100"/>
      <c r="DP205" s="100"/>
      <c r="DQ205" s="100"/>
      <c r="DR205" s="100"/>
      <c r="DS205" s="100"/>
      <c r="DT205" s="100"/>
      <c r="DU205" s="100"/>
      <c r="DV205" s="100"/>
      <c r="DW205" s="100"/>
      <c r="DX205" s="100"/>
      <c r="DY205" s="100"/>
      <c r="DZ205" s="100"/>
      <c r="EA205" s="100"/>
      <c r="EB205" s="100"/>
      <c r="EC205" s="100"/>
      <c r="ED205" s="100"/>
      <c r="EE205" s="100"/>
      <c r="EF205" s="100"/>
      <c r="EG205" s="100"/>
      <c r="EH205" s="100"/>
      <c r="EI205" s="100"/>
      <c r="EJ205" s="100"/>
      <c r="EK205" s="100"/>
      <c r="EL205" s="100"/>
      <c r="EM205" s="100"/>
      <c r="EN205" s="100"/>
      <c r="EO205" s="100"/>
      <c r="EP205" s="100"/>
      <c r="EQ205" s="100"/>
      <c r="ER205" s="100"/>
      <c r="ES205" s="100"/>
      <c r="ET205" s="100"/>
      <c r="EU205" s="100"/>
      <c r="EV205" s="100"/>
      <c r="EW205" s="100"/>
      <c r="EX205" s="100"/>
      <c r="EY205" s="100"/>
      <c r="EZ205" s="100"/>
      <c r="FA205" s="100"/>
      <c r="FB205" s="100"/>
      <c r="FC205" s="100"/>
      <c r="FD205" s="100"/>
      <c r="FE205" s="100"/>
      <c r="FF205" s="100"/>
      <c r="FG205" s="100"/>
      <c r="FH205" s="100"/>
      <c r="FI205" s="100"/>
      <c r="FJ205" s="100"/>
      <c r="FK205" s="100"/>
      <c r="FL205" s="100"/>
      <c r="FM205" s="100"/>
      <c r="FN205" s="100"/>
      <c r="FO205" s="100"/>
      <c r="FP205" s="100"/>
      <c r="FQ205" s="100"/>
      <c r="FR205" s="100"/>
      <c r="FS205" s="100"/>
      <c r="FT205" s="100"/>
      <c r="FU205" s="100"/>
      <c r="FV205" s="100"/>
      <c r="FW205" s="100"/>
      <c r="FX205" s="100"/>
      <c r="FY205" s="100"/>
      <c r="FZ205" s="100"/>
      <c r="GA205" s="100"/>
      <c r="GB205" s="100"/>
      <c r="GC205" s="100"/>
      <c r="GD205" s="116"/>
      <c r="GE205" s="116"/>
      <c r="GF205" s="116"/>
      <c r="GG205" s="116"/>
      <c r="GH205" s="116"/>
      <c r="GI205" s="116"/>
      <c r="GJ205" s="116"/>
      <c r="GK205" s="116"/>
      <c r="GL205" s="116"/>
      <c r="GM205" s="116"/>
      <c r="GN205" s="116"/>
      <c r="GO205" s="116"/>
      <c r="GP205" s="116"/>
      <c r="GQ205" s="116"/>
      <c r="GR205" s="116"/>
      <c r="GS205" s="116"/>
      <c r="GT205" s="116"/>
      <c r="GU205" s="116"/>
      <c r="GV205" s="116"/>
      <c r="GW205" s="116"/>
      <c r="GX205" s="116"/>
      <c r="GY205" s="116"/>
      <c r="GZ205" s="116"/>
      <c r="HA205" s="116"/>
      <c r="HB205" s="116"/>
      <c r="HC205" s="116"/>
      <c r="HD205" s="116"/>
      <c r="HE205" s="116"/>
      <c r="HF205" s="116"/>
      <c r="HG205" s="116"/>
      <c r="HH205" s="116"/>
      <c r="HI205" s="116"/>
      <c r="HJ205" s="116"/>
      <c r="HK205" s="116"/>
      <c r="HL205" s="116"/>
      <c r="HM205" s="116"/>
      <c r="HN205" s="116"/>
      <c r="HO205" s="116"/>
      <c r="HP205" s="116"/>
      <c r="HQ205" s="116"/>
      <c r="HR205" s="116"/>
      <c r="HS205" s="116"/>
      <c r="HT205" s="116"/>
      <c r="HU205" s="116"/>
      <c r="HV205" s="116"/>
      <c r="HW205" s="116"/>
      <c r="HX205" s="116"/>
      <c r="HY205" s="116"/>
      <c r="HZ205" s="116"/>
      <c r="IA205" s="116"/>
      <c r="IB205" s="116"/>
      <c r="IC205" s="116"/>
      <c r="ID205" s="116"/>
      <c r="IE205" s="116"/>
      <c r="IF205" s="116"/>
      <c r="IG205" s="116"/>
      <c r="IH205" s="116"/>
      <c r="II205" s="116"/>
      <c r="IJ205" s="116"/>
      <c r="IK205" s="116"/>
      <c r="IL205" s="116"/>
      <c r="IM205" s="116"/>
      <c r="IN205" s="116"/>
      <c r="IO205" s="116"/>
      <c r="IP205" s="116"/>
      <c r="IQ205" s="116"/>
      <c r="IR205" s="116"/>
    </row>
    <row r="206" spans="1:252" ht="46.8" x14ac:dyDescent="0.3">
      <c r="A206" s="127" t="s">
        <v>259</v>
      </c>
      <c r="B206" s="129">
        <f t="shared" si="69"/>
        <v>38850</v>
      </c>
      <c r="C206" s="129">
        <f t="shared" si="69"/>
        <v>38850</v>
      </c>
      <c r="D206" s="129">
        <f t="shared" si="69"/>
        <v>0</v>
      </c>
      <c r="E206" s="129">
        <v>0</v>
      </c>
      <c r="F206" s="129">
        <v>0</v>
      </c>
      <c r="G206" s="129">
        <f t="shared" si="70"/>
        <v>0</v>
      </c>
      <c r="H206" s="129">
        <v>0</v>
      </c>
      <c r="I206" s="129">
        <v>0</v>
      </c>
      <c r="J206" s="129">
        <f t="shared" si="71"/>
        <v>0</v>
      </c>
      <c r="K206" s="129">
        <f>8820-662</f>
        <v>8158</v>
      </c>
      <c r="L206" s="129">
        <f>8820-662</f>
        <v>8158</v>
      </c>
      <c r="M206" s="129">
        <f t="shared" si="72"/>
        <v>0</v>
      </c>
      <c r="N206" s="129">
        <v>0</v>
      </c>
      <c r="O206" s="129">
        <v>0</v>
      </c>
      <c r="P206" s="129">
        <f t="shared" si="73"/>
        <v>0</v>
      </c>
      <c r="Q206" s="129">
        <v>0</v>
      </c>
      <c r="R206" s="129">
        <v>0</v>
      </c>
      <c r="S206" s="129">
        <f t="shared" si="74"/>
        <v>0</v>
      </c>
      <c r="T206" s="129">
        <v>0</v>
      </c>
      <c r="U206" s="129">
        <v>0</v>
      </c>
      <c r="V206" s="129">
        <f t="shared" si="75"/>
        <v>0</v>
      </c>
      <c r="W206" s="129">
        <f>30030+662</f>
        <v>30692</v>
      </c>
      <c r="X206" s="129">
        <f>30030+662</f>
        <v>30692</v>
      </c>
      <c r="Y206" s="129">
        <f t="shared" si="76"/>
        <v>0</v>
      </c>
      <c r="Z206" s="129">
        <f>33180-33180</f>
        <v>0</v>
      </c>
      <c r="AA206" s="129">
        <f>33180-33180</f>
        <v>0</v>
      </c>
      <c r="AB206" s="129">
        <f t="shared" si="77"/>
        <v>0</v>
      </c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  <c r="BT206" s="100"/>
      <c r="BU206" s="100"/>
      <c r="BV206" s="100"/>
      <c r="BW206" s="100"/>
      <c r="BX206" s="100"/>
      <c r="BY206" s="100"/>
      <c r="BZ206" s="100"/>
      <c r="CA206" s="100"/>
      <c r="CB206" s="100"/>
      <c r="CC206" s="100"/>
      <c r="CD206" s="100"/>
      <c r="CE206" s="100"/>
      <c r="CF206" s="100"/>
      <c r="CG206" s="100"/>
      <c r="CH206" s="100"/>
      <c r="CI206" s="100"/>
      <c r="CJ206" s="100"/>
      <c r="CK206" s="100"/>
      <c r="CL206" s="100"/>
      <c r="CM206" s="100"/>
      <c r="CN206" s="100"/>
      <c r="CO206" s="100"/>
      <c r="CP206" s="100"/>
      <c r="CQ206" s="100"/>
      <c r="CR206" s="100"/>
      <c r="CS206" s="100"/>
      <c r="CT206" s="100"/>
      <c r="CU206" s="100"/>
      <c r="CV206" s="100"/>
      <c r="CW206" s="100"/>
      <c r="CX206" s="100"/>
      <c r="CY206" s="100"/>
      <c r="CZ206" s="100"/>
      <c r="DA206" s="100"/>
      <c r="DB206" s="100"/>
      <c r="DC206" s="100"/>
      <c r="DD206" s="100"/>
      <c r="DE206" s="100"/>
      <c r="DF206" s="100"/>
      <c r="DG206" s="100"/>
      <c r="DH206" s="100"/>
      <c r="DI206" s="100"/>
      <c r="DJ206" s="100"/>
      <c r="DK206" s="100"/>
      <c r="DL206" s="100"/>
      <c r="DM206" s="100"/>
      <c r="DN206" s="100"/>
      <c r="DO206" s="100"/>
      <c r="DP206" s="100"/>
      <c r="DQ206" s="100"/>
      <c r="DR206" s="100"/>
      <c r="DS206" s="100"/>
      <c r="DT206" s="100"/>
      <c r="DU206" s="100"/>
      <c r="DV206" s="100"/>
      <c r="DW206" s="100"/>
      <c r="DX206" s="100"/>
      <c r="DY206" s="100"/>
      <c r="DZ206" s="100"/>
      <c r="EA206" s="100"/>
      <c r="EB206" s="100"/>
      <c r="EC206" s="100"/>
      <c r="ED206" s="100"/>
      <c r="EE206" s="100"/>
      <c r="EF206" s="100"/>
      <c r="EG206" s="100"/>
      <c r="EH206" s="100"/>
      <c r="EI206" s="100"/>
      <c r="EJ206" s="100"/>
      <c r="EK206" s="100"/>
      <c r="EL206" s="100"/>
      <c r="EM206" s="100"/>
      <c r="EN206" s="100"/>
      <c r="EO206" s="100"/>
      <c r="EP206" s="100"/>
      <c r="EQ206" s="100"/>
      <c r="ER206" s="100"/>
      <c r="ES206" s="100"/>
      <c r="ET206" s="100"/>
      <c r="EU206" s="100"/>
      <c r="EV206" s="100"/>
      <c r="EW206" s="100"/>
      <c r="EX206" s="100"/>
      <c r="EY206" s="100"/>
      <c r="EZ206" s="100"/>
      <c r="FA206" s="100"/>
      <c r="FB206" s="100"/>
      <c r="FC206" s="100"/>
      <c r="FD206" s="100"/>
      <c r="FE206" s="100"/>
      <c r="FF206" s="100"/>
      <c r="FG206" s="100"/>
      <c r="FH206" s="100"/>
      <c r="FI206" s="100"/>
      <c r="FJ206" s="100"/>
      <c r="FK206" s="100"/>
      <c r="FL206" s="100"/>
      <c r="FM206" s="100"/>
      <c r="FN206" s="100"/>
      <c r="FO206" s="100"/>
      <c r="FP206" s="100"/>
      <c r="FQ206" s="100"/>
      <c r="FR206" s="100"/>
      <c r="FS206" s="100"/>
      <c r="FT206" s="100"/>
      <c r="FU206" s="100"/>
      <c r="FV206" s="100"/>
      <c r="FW206" s="100"/>
      <c r="FX206" s="100"/>
      <c r="FY206" s="100"/>
      <c r="FZ206" s="100"/>
      <c r="GA206" s="100"/>
      <c r="GB206" s="100"/>
      <c r="GC206" s="100"/>
      <c r="GD206" s="116"/>
      <c r="GE206" s="116"/>
      <c r="GF206" s="116"/>
      <c r="GG206" s="116"/>
      <c r="GH206" s="116"/>
      <c r="GI206" s="116"/>
      <c r="GJ206" s="116"/>
      <c r="GK206" s="116"/>
      <c r="GL206" s="116"/>
      <c r="GM206" s="116"/>
      <c r="GN206" s="116"/>
      <c r="GO206" s="116"/>
      <c r="GP206" s="116"/>
      <c r="GQ206" s="116"/>
      <c r="GR206" s="116"/>
      <c r="GS206" s="116"/>
      <c r="GT206" s="116"/>
      <c r="GU206" s="116"/>
      <c r="GV206" s="116"/>
      <c r="GW206" s="116"/>
      <c r="GX206" s="116"/>
      <c r="GY206" s="116"/>
      <c r="GZ206" s="116"/>
      <c r="HA206" s="116"/>
      <c r="HB206" s="116"/>
      <c r="HC206" s="116"/>
      <c r="HD206" s="116"/>
      <c r="HE206" s="116"/>
      <c r="HF206" s="116"/>
      <c r="HG206" s="116"/>
      <c r="HH206" s="116"/>
      <c r="HI206" s="116"/>
      <c r="HJ206" s="116"/>
      <c r="HK206" s="116"/>
      <c r="HL206" s="116"/>
      <c r="HM206" s="116"/>
      <c r="HN206" s="116"/>
      <c r="HO206" s="116"/>
      <c r="HP206" s="116"/>
      <c r="HQ206" s="116"/>
      <c r="HR206" s="116"/>
      <c r="HS206" s="116"/>
      <c r="HT206" s="116"/>
      <c r="HU206" s="116"/>
      <c r="HV206" s="116"/>
      <c r="HW206" s="116"/>
      <c r="HX206" s="116"/>
      <c r="HY206" s="116"/>
      <c r="HZ206" s="116"/>
      <c r="IA206" s="116"/>
      <c r="IB206" s="116"/>
      <c r="IC206" s="116"/>
      <c r="ID206" s="116"/>
      <c r="IE206" s="116"/>
      <c r="IF206" s="116"/>
      <c r="IG206" s="116"/>
      <c r="IH206" s="116"/>
      <c r="II206" s="116"/>
      <c r="IJ206" s="116"/>
      <c r="IK206" s="116"/>
      <c r="IL206" s="116"/>
      <c r="IM206" s="116"/>
      <c r="IN206" s="116"/>
      <c r="IO206" s="116"/>
      <c r="IP206" s="116"/>
      <c r="IQ206" s="116"/>
      <c r="IR206" s="116"/>
    </row>
    <row r="207" spans="1:252" x14ac:dyDescent="0.3">
      <c r="A207" s="117" t="s">
        <v>190</v>
      </c>
      <c r="B207" s="118">
        <f t="shared" si="69"/>
        <v>46037</v>
      </c>
      <c r="C207" s="118">
        <f t="shared" si="69"/>
        <v>46037</v>
      </c>
      <c r="D207" s="118">
        <f t="shared" si="69"/>
        <v>0</v>
      </c>
      <c r="E207" s="118">
        <f>SUM(E208:E213)</f>
        <v>0</v>
      </c>
      <c r="F207" s="118">
        <f>SUM(F208:F213)</f>
        <v>0</v>
      </c>
      <c r="G207" s="118">
        <f t="shared" si="70"/>
        <v>0</v>
      </c>
      <c r="H207" s="118">
        <f>SUM(H208:H213)</f>
        <v>0</v>
      </c>
      <c r="I207" s="118">
        <f>SUM(I208:I213)</f>
        <v>0</v>
      </c>
      <c r="J207" s="118">
        <f t="shared" si="71"/>
        <v>0</v>
      </c>
      <c r="K207" s="118">
        <f>SUM(K208:K213)</f>
        <v>0</v>
      </c>
      <c r="L207" s="118">
        <f>SUM(L208:L213)</f>
        <v>0</v>
      </c>
      <c r="M207" s="118">
        <f t="shared" si="72"/>
        <v>0</v>
      </c>
      <c r="N207" s="118">
        <f>SUM(N208:N213)</f>
        <v>5564</v>
      </c>
      <c r="O207" s="118">
        <f>SUM(O208:O213)</f>
        <v>5564</v>
      </c>
      <c r="P207" s="118">
        <f t="shared" si="73"/>
        <v>0</v>
      </c>
      <c r="Q207" s="118">
        <f>SUM(Q208:Q213)</f>
        <v>40473</v>
      </c>
      <c r="R207" s="118">
        <f>SUM(R208:R213)</f>
        <v>40473</v>
      </c>
      <c r="S207" s="118">
        <f t="shared" si="74"/>
        <v>0</v>
      </c>
      <c r="T207" s="118">
        <f>SUM(T208:T213)</f>
        <v>0</v>
      </c>
      <c r="U207" s="118">
        <f>SUM(U208:U213)</f>
        <v>0</v>
      </c>
      <c r="V207" s="118">
        <f t="shared" si="75"/>
        <v>0</v>
      </c>
      <c r="W207" s="118">
        <f>SUM(W208:W213)</f>
        <v>0</v>
      </c>
      <c r="X207" s="118">
        <f>SUM(X208:X213)</f>
        <v>0</v>
      </c>
      <c r="Y207" s="118">
        <f t="shared" si="76"/>
        <v>0</v>
      </c>
      <c r="Z207" s="118">
        <f>SUM(Z208:Z213)</f>
        <v>0</v>
      </c>
      <c r="AA207" s="118">
        <f>SUM(AA208:AA213)</f>
        <v>0</v>
      </c>
      <c r="AB207" s="118">
        <f t="shared" si="77"/>
        <v>0</v>
      </c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  <c r="DK207" s="116"/>
      <c r="DL207" s="116"/>
      <c r="DM207" s="116"/>
      <c r="DN207" s="116"/>
      <c r="DO207" s="116"/>
      <c r="DP207" s="116"/>
      <c r="DQ207" s="116"/>
      <c r="DR207" s="116"/>
      <c r="DS207" s="116"/>
      <c r="DT207" s="116"/>
      <c r="DU207" s="116"/>
      <c r="DV207" s="116"/>
      <c r="DW207" s="116"/>
      <c r="DX207" s="116"/>
      <c r="DY207" s="116"/>
      <c r="DZ207" s="116"/>
      <c r="EA207" s="116"/>
      <c r="EB207" s="116"/>
      <c r="EC207" s="116"/>
      <c r="ED207" s="116"/>
      <c r="EE207" s="116"/>
      <c r="EF207" s="116"/>
      <c r="EG207" s="116"/>
      <c r="EH207" s="116"/>
      <c r="EI207" s="116"/>
      <c r="EJ207" s="116"/>
      <c r="EK207" s="116"/>
      <c r="EL207" s="116"/>
      <c r="EM207" s="116"/>
      <c r="EN207" s="116"/>
      <c r="EO207" s="116"/>
      <c r="EP207" s="116"/>
      <c r="EQ207" s="116"/>
      <c r="ER207" s="116"/>
      <c r="ES207" s="116"/>
      <c r="ET207" s="116"/>
      <c r="EU207" s="116"/>
      <c r="EV207" s="116"/>
      <c r="EW207" s="116"/>
      <c r="EX207" s="116"/>
      <c r="EY207" s="116"/>
      <c r="EZ207" s="116"/>
      <c r="FA207" s="116"/>
      <c r="FB207" s="116"/>
      <c r="FC207" s="116"/>
      <c r="FD207" s="116"/>
      <c r="FE207" s="116"/>
      <c r="FF207" s="116"/>
      <c r="FG207" s="116"/>
      <c r="FH207" s="116"/>
      <c r="FI207" s="116"/>
      <c r="FJ207" s="116"/>
      <c r="FK207" s="116"/>
      <c r="FL207" s="116"/>
      <c r="FM207" s="116"/>
      <c r="FN207" s="116"/>
      <c r="FO207" s="116"/>
      <c r="FP207" s="116"/>
      <c r="FQ207" s="116"/>
      <c r="FR207" s="116"/>
      <c r="FS207" s="116"/>
      <c r="FT207" s="116"/>
      <c r="FU207" s="116"/>
      <c r="FV207" s="116"/>
      <c r="FW207" s="116"/>
      <c r="FX207" s="116"/>
      <c r="FY207" s="116"/>
      <c r="FZ207" s="116"/>
      <c r="GA207" s="116"/>
      <c r="GB207" s="116"/>
      <c r="GC207" s="116"/>
      <c r="GD207" s="100"/>
      <c r="GE207" s="100"/>
      <c r="GF207" s="100"/>
      <c r="GG207" s="100"/>
      <c r="GH207" s="100"/>
      <c r="GI207" s="100"/>
      <c r="GJ207" s="100"/>
      <c r="GK207" s="100"/>
      <c r="GL207" s="100"/>
      <c r="GM207" s="100"/>
      <c r="GN207" s="100"/>
      <c r="GO207" s="100"/>
      <c r="GP207" s="100"/>
      <c r="GQ207" s="100"/>
      <c r="GR207" s="100"/>
      <c r="GS207" s="100"/>
      <c r="GT207" s="100"/>
      <c r="GU207" s="100"/>
      <c r="GV207" s="100"/>
      <c r="GW207" s="100"/>
      <c r="GX207" s="100"/>
      <c r="GY207" s="100"/>
      <c r="GZ207" s="100"/>
      <c r="HA207" s="100"/>
      <c r="HB207" s="100"/>
      <c r="HC207" s="100"/>
      <c r="HD207" s="100"/>
      <c r="HE207" s="100"/>
      <c r="HF207" s="100"/>
      <c r="HG207" s="100"/>
      <c r="HH207" s="100"/>
      <c r="HI207" s="100"/>
      <c r="HJ207" s="100"/>
      <c r="HK207" s="100"/>
      <c r="HL207" s="100"/>
      <c r="HM207" s="100"/>
      <c r="HN207" s="100"/>
      <c r="HO207" s="100"/>
      <c r="HP207" s="100"/>
      <c r="HQ207" s="100"/>
      <c r="HR207" s="100"/>
      <c r="HS207" s="100"/>
      <c r="HT207" s="100"/>
      <c r="HU207" s="100"/>
      <c r="HV207" s="100"/>
      <c r="HW207" s="100"/>
      <c r="HX207" s="100"/>
      <c r="HY207" s="100"/>
      <c r="HZ207" s="100"/>
      <c r="IA207" s="100"/>
      <c r="IB207" s="100"/>
      <c r="IC207" s="100"/>
      <c r="ID207" s="100"/>
      <c r="IE207" s="100"/>
      <c r="IF207" s="100"/>
      <c r="IG207" s="100"/>
      <c r="IH207" s="100"/>
      <c r="II207" s="100"/>
      <c r="IJ207" s="100"/>
      <c r="IK207" s="100"/>
      <c r="IL207" s="100"/>
      <c r="IM207" s="100"/>
      <c r="IN207" s="100"/>
      <c r="IO207" s="100"/>
      <c r="IP207" s="100"/>
      <c r="IQ207" s="100"/>
      <c r="IR207" s="100"/>
    </row>
    <row r="208" spans="1:252" ht="46.8" x14ac:dyDescent="0.3">
      <c r="A208" s="127" t="s">
        <v>260</v>
      </c>
      <c r="B208" s="121">
        <f t="shared" si="69"/>
        <v>19988</v>
      </c>
      <c r="C208" s="121">
        <f t="shared" si="69"/>
        <v>19988</v>
      </c>
      <c r="D208" s="121">
        <f t="shared" si="69"/>
        <v>0</v>
      </c>
      <c r="E208" s="121">
        <v>0</v>
      </c>
      <c r="F208" s="121">
        <v>0</v>
      </c>
      <c r="G208" s="121">
        <f t="shared" si="70"/>
        <v>0</v>
      </c>
      <c r="H208" s="121">
        <v>0</v>
      </c>
      <c r="I208" s="121">
        <v>0</v>
      </c>
      <c r="J208" s="121">
        <f t="shared" si="71"/>
        <v>0</v>
      </c>
      <c r="K208" s="121"/>
      <c r="L208" s="121"/>
      <c r="M208" s="121">
        <f t="shared" si="72"/>
        <v>0</v>
      </c>
      <c r="N208" s="121">
        <v>0</v>
      </c>
      <c r="O208" s="121">
        <v>0</v>
      </c>
      <c r="P208" s="121">
        <f t="shared" si="73"/>
        <v>0</v>
      </c>
      <c r="Q208" s="121">
        <v>19988</v>
      </c>
      <c r="R208" s="121">
        <v>19988</v>
      </c>
      <c r="S208" s="121">
        <f t="shared" si="74"/>
        <v>0</v>
      </c>
      <c r="T208" s="121">
        <v>0</v>
      </c>
      <c r="U208" s="121">
        <v>0</v>
      </c>
      <c r="V208" s="121">
        <f t="shared" si="75"/>
        <v>0</v>
      </c>
      <c r="W208" s="121">
        <v>0</v>
      </c>
      <c r="X208" s="121">
        <v>0</v>
      </c>
      <c r="Y208" s="121">
        <f t="shared" si="76"/>
        <v>0</v>
      </c>
      <c r="Z208" s="121">
        <v>0</v>
      </c>
      <c r="AA208" s="121">
        <v>0</v>
      </c>
      <c r="AB208" s="121">
        <f t="shared" si="77"/>
        <v>0</v>
      </c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0"/>
      <c r="BD208" s="100"/>
      <c r="BE208" s="100"/>
      <c r="BF208" s="100"/>
      <c r="BG208" s="100"/>
      <c r="BH208" s="100"/>
      <c r="BI208" s="100"/>
      <c r="BJ208" s="100"/>
      <c r="BK208" s="100"/>
      <c r="BL208" s="100"/>
      <c r="BM208" s="100"/>
      <c r="BN208" s="100"/>
      <c r="BO208" s="100"/>
      <c r="BP208" s="100"/>
      <c r="BQ208" s="100"/>
      <c r="BR208" s="100"/>
      <c r="BS208" s="100"/>
      <c r="BT208" s="100"/>
      <c r="BU208" s="100"/>
      <c r="BV208" s="100"/>
      <c r="BW208" s="100"/>
      <c r="BX208" s="100"/>
      <c r="BY208" s="100"/>
      <c r="BZ208" s="100"/>
      <c r="CA208" s="100"/>
      <c r="CB208" s="100"/>
      <c r="CC208" s="100"/>
      <c r="CD208" s="100"/>
      <c r="CE208" s="100"/>
      <c r="CF208" s="100"/>
      <c r="CG208" s="100"/>
      <c r="CH208" s="100"/>
      <c r="CI208" s="100"/>
      <c r="CJ208" s="100"/>
      <c r="CK208" s="100"/>
      <c r="CL208" s="100"/>
      <c r="CM208" s="100"/>
      <c r="CN208" s="100"/>
      <c r="CO208" s="100"/>
      <c r="CP208" s="100"/>
      <c r="CQ208" s="100"/>
      <c r="CR208" s="100"/>
      <c r="CS208" s="100"/>
      <c r="CT208" s="100"/>
      <c r="CU208" s="100"/>
      <c r="CV208" s="100"/>
      <c r="CW208" s="100"/>
      <c r="CX208" s="100"/>
      <c r="CY208" s="100"/>
      <c r="CZ208" s="100"/>
      <c r="DA208" s="100"/>
      <c r="DB208" s="100"/>
      <c r="DC208" s="100"/>
      <c r="DD208" s="100"/>
      <c r="DE208" s="100"/>
      <c r="DF208" s="100"/>
      <c r="DG208" s="100"/>
      <c r="DH208" s="100"/>
      <c r="DI208" s="100"/>
      <c r="DJ208" s="100"/>
      <c r="DK208" s="100"/>
      <c r="DL208" s="100"/>
      <c r="DM208" s="100"/>
      <c r="DN208" s="100"/>
      <c r="DO208" s="100"/>
      <c r="DP208" s="100"/>
      <c r="DQ208" s="100"/>
      <c r="DR208" s="100"/>
      <c r="DS208" s="100"/>
      <c r="DT208" s="100"/>
      <c r="DU208" s="100"/>
      <c r="DV208" s="100"/>
      <c r="DW208" s="100"/>
      <c r="DX208" s="100"/>
      <c r="DY208" s="100"/>
      <c r="DZ208" s="100"/>
      <c r="EA208" s="100"/>
      <c r="EB208" s="100"/>
      <c r="EC208" s="100"/>
      <c r="ED208" s="100"/>
      <c r="EE208" s="100"/>
      <c r="EF208" s="100"/>
      <c r="EG208" s="100"/>
      <c r="EH208" s="100"/>
      <c r="EI208" s="100"/>
      <c r="EJ208" s="100"/>
      <c r="EK208" s="100"/>
      <c r="EL208" s="100"/>
      <c r="EM208" s="100"/>
      <c r="EN208" s="100"/>
      <c r="EO208" s="100"/>
      <c r="EP208" s="100"/>
      <c r="EQ208" s="100"/>
      <c r="ER208" s="100"/>
      <c r="ES208" s="100"/>
      <c r="ET208" s="100"/>
      <c r="EU208" s="100"/>
      <c r="EV208" s="100"/>
      <c r="EW208" s="100"/>
      <c r="EX208" s="100"/>
      <c r="EY208" s="100"/>
      <c r="EZ208" s="100"/>
      <c r="FA208" s="100"/>
      <c r="FB208" s="100"/>
      <c r="FC208" s="100"/>
      <c r="FD208" s="100"/>
      <c r="FE208" s="100"/>
      <c r="FF208" s="100"/>
      <c r="FG208" s="100"/>
      <c r="FH208" s="100"/>
      <c r="FI208" s="100"/>
      <c r="FJ208" s="100"/>
      <c r="FK208" s="100"/>
      <c r="FL208" s="100"/>
      <c r="FM208" s="100"/>
      <c r="FN208" s="100"/>
      <c r="FO208" s="100"/>
      <c r="FP208" s="100"/>
      <c r="FQ208" s="100"/>
      <c r="FR208" s="100"/>
      <c r="FS208" s="100"/>
      <c r="FT208" s="100"/>
      <c r="FU208" s="100"/>
      <c r="FV208" s="100"/>
      <c r="FW208" s="100"/>
      <c r="FX208" s="100"/>
      <c r="FY208" s="100"/>
      <c r="FZ208" s="100"/>
      <c r="GA208" s="100"/>
      <c r="GB208" s="100"/>
      <c r="GC208" s="100"/>
      <c r="GD208" s="100"/>
      <c r="GE208" s="100"/>
      <c r="GF208" s="100"/>
      <c r="GG208" s="100"/>
      <c r="GH208" s="100"/>
      <c r="GI208" s="100"/>
      <c r="GJ208" s="100"/>
      <c r="GK208" s="100"/>
      <c r="GL208" s="100"/>
      <c r="GM208" s="100"/>
      <c r="GN208" s="100"/>
      <c r="GO208" s="100"/>
      <c r="GP208" s="100"/>
      <c r="GQ208" s="100"/>
      <c r="GR208" s="100"/>
      <c r="GS208" s="100"/>
      <c r="GT208" s="100"/>
      <c r="GU208" s="100"/>
      <c r="GV208" s="100"/>
      <c r="GW208" s="100"/>
      <c r="GX208" s="100"/>
      <c r="GY208" s="100"/>
      <c r="GZ208" s="100"/>
      <c r="HA208" s="100"/>
      <c r="HB208" s="100"/>
      <c r="HC208" s="100"/>
      <c r="HD208" s="100"/>
      <c r="HE208" s="100"/>
      <c r="HF208" s="100"/>
      <c r="HG208" s="100"/>
      <c r="HH208" s="100"/>
      <c r="HI208" s="100"/>
      <c r="HJ208" s="100"/>
      <c r="HK208" s="100"/>
      <c r="HL208" s="100"/>
      <c r="HM208" s="100"/>
      <c r="HN208" s="100"/>
      <c r="HO208" s="100"/>
      <c r="HP208" s="100"/>
      <c r="HQ208" s="100"/>
      <c r="HR208" s="100"/>
      <c r="HS208" s="100"/>
      <c r="HT208" s="100"/>
      <c r="HU208" s="100"/>
      <c r="HV208" s="100"/>
      <c r="HW208" s="100"/>
      <c r="HX208" s="100"/>
      <c r="HY208" s="100"/>
      <c r="HZ208" s="100"/>
      <c r="IA208" s="100"/>
      <c r="IB208" s="100"/>
      <c r="IC208" s="100"/>
      <c r="ID208" s="100"/>
      <c r="IE208" s="100"/>
      <c r="IF208" s="100"/>
      <c r="IG208" s="100"/>
      <c r="IH208" s="100"/>
      <c r="II208" s="100"/>
      <c r="IJ208" s="100"/>
      <c r="IK208" s="100"/>
      <c r="IL208" s="100"/>
      <c r="IM208" s="100"/>
      <c r="IN208" s="100"/>
      <c r="IO208" s="100"/>
      <c r="IP208" s="100"/>
      <c r="IQ208" s="100"/>
      <c r="IR208" s="100"/>
    </row>
    <row r="209" spans="1:252" ht="57" customHeight="1" x14ac:dyDescent="0.3">
      <c r="A209" s="127" t="s">
        <v>261</v>
      </c>
      <c r="B209" s="121">
        <f t="shared" si="69"/>
        <v>7456</v>
      </c>
      <c r="C209" s="121">
        <f t="shared" si="69"/>
        <v>7456</v>
      </c>
      <c r="D209" s="121">
        <f t="shared" si="69"/>
        <v>0</v>
      </c>
      <c r="E209" s="121">
        <v>0</v>
      </c>
      <c r="F209" s="121">
        <v>0</v>
      </c>
      <c r="G209" s="121">
        <f t="shared" si="70"/>
        <v>0</v>
      </c>
      <c r="H209" s="121">
        <v>0</v>
      </c>
      <c r="I209" s="121">
        <v>0</v>
      </c>
      <c r="J209" s="121">
        <f t="shared" si="71"/>
        <v>0</v>
      </c>
      <c r="K209" s="121"/>
      <c r="L209" s="121"/>
      <c r="M209" s="121">
        <f t="shared" si="72"/>
        <v>0</v>
      </c>
      <c r="N209" s="121">
        <v>0</v>
      </c>
      <c r="O209" s="121">
        <v>0</v>
      </c>
      <c r="P209" s="121">
        <f t="shared" si="73"/>
        <v>0</v>
      </c>
      <c r="Q209" s="121">
        <v>7456</v>
      </c>
      <c r="R209" s="121">
        <v>7456</v>
      </c>
      <c r="S209" s="121">
        <f t="shared" si="74"/>
        <v>0</v>
      </c>
      <c r="T209" s="121">
        <v>0</v>
      </c>
      <c r="U209" s="121">
        <v>0</v>
      </c>
      <c r="V209" s="121">
        <f t="shared" si="75"/>
        <v>0</v>
      </c>
      <c r="W209" s="121">
        <v>0</v>
      </c>
      <c r="X209" s="121">
        <v>0</v>
      </c>
      <c r="Y209" s="121">
        <f t="shared" si="76"/>
        <v>0</v>
      </c>
      <c r="Z209" s="121">
        <v>0</v>
      </c>
      <c r="AA209" s="121">
        <v>0</v>
      </c>
      <c r="AB209" s="121">
        <f t="shared" si="77"/>
        <v>0</v>
      </c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100"/>
      <c r="BN209" s="100"/>
      <c r="BO209" s="100"/>
      <c r="BP209" s="100"/>
      <c r="BQ209" s="100"/>
      <c r="BR209" s="100"/>
      <c r="BS209" s="100"/>
      <c r="BT209" s="100"/>
      <c r="BU209" s="100"/>
      <c r="BV209" s="100"/>
      <c r="BW209" s="100"/>
      <c r="BX209" s="100"/>
      <c r="BY209" s="100"/>
      <c r="BZ209" s="100"/>
      <c r="CA209" s="100"/>
      <c r="CB209" s="100"/>
      <c r="CC209" s="100"/>
      <c r="CD209" s="100"/>
      <c r="CE209" s="100"/>
      <c r="CF209" s="100"/>
      <c r="CG209" s="100"/>
      <c r="CH209" s="100"/>
      <c r="CI209" s="100"/>
      <c r="CJ209" s="100"/>
      <c r="CK209" s="100"/>
      <c r="CL209" s="100"/>
      <c r="CM209" s="100"/>
      <c r="CN209" s="100"/>
      <c r="CO209" s="100"/>
      <c r="CP209" s="100"/>
      <c r="CQ209" s="100"/>
      <c r="CR209" s="100"/>
      <c r="CS209" s="100"/>
      <c r="CT209" s="100"/>
      <c r="CU209" s="100"/>
      <c r="CV209" s="100"/>
      <c r="CW209" s="100"/>
      <c r="CX209" s="100"/>
      <c r="CY209" s="100"/>
      <c r="CZ209" s="100"/>
      <c r="DA209" s="100"/>
      <c r="DB209" s="100"/>
      <c r="DC209" s="100"/>
      <c r="DD209" s="100"/>
      <c r="DE209" s="100"/>
      <c r="DF209" s="100"/>
      <c r="DG209" s="100"/>
      <c r="DH209" s="100"/>
      <c r="DI209" s="100"/>
      <c r="DJ209" s="100"/>
      <c r="DK209" s="100"/>
      <c r="DL209" s="100"/>
      <c r="DM209" s="100"/>
      <c r="DN209" s="100"/>
      <c r="DO209" s="100"/>
      <c r="DP209" s="100"/>
      <c r="DQ209" s="100"/>
      <c r="DR209" s="100"/>
      <c r="DS209" s="100"/>
      <c r="DT209" s="100"/>
      <c r="DU209" s="100"/>
      <c r="DV209" s="100"/>
      <c r="DW209" s="100"/>
      <c r="DX209" s="100"/>
      <c r="DY209" s="100"/>
      <c r="DZ209" s="100"/>
      <c r="EA209" s="100"/>
      <c r="EB209" s="100"/>
      <c r="EC209" s="100"/>
      <c r="ED209" s="100"/>
      <c r="EE209" s="100"/>
      <c r="EF209" s="100"/>
      <c r="EG209" s="100"/>
      <c r="EH209" s="100"/>
      <c r="EI209" s="100"/>
      <c r="EJ209" s="100"/>
      <c r="EK209" s="100"/>
      <c r="EL209" s="100"/>
      <c r="EM209" s="100"/>
      <c r="EN209" s="100"/>
      <c r="EO209" s="100"/>
      <c r="EP209" s="100"/>
      <c r="EQ209" s="100"/>
      <c r="ER209" s="100"/>
      <c r="ES209" s="100"/>
      <c r="ET209" s="100"/>
      <c r="EU209" s="100"/>
      <c r="EV209" s="100"/>
      <c r="EW209" s="100"/>
      <c r="EX209" s="100"/>
      <c r="EY209" s="100"/>
      <c r="EZ209" s="100"/>
      <c r="FA209" s="100"/>
      <c r="FB209" s="100"/>
      <c r="FC209" s="100"/>
      <c r="FD209" s="100"/>
      <c r="FE209" s="100"/>
      <c r="FF209" s="100"/>
      <c r="FG209" s="100"/>
      <c r="FH209" s="100"/>
      <c r="FI209" s="100"/>
      <c r="FJ209" s="100"/>
      <c r="FK209" s="100"/>
      <c r="FL209" s="100"/>
      <c r="FM209" s="100"/>
      <c r="FN209" s="100"/>
      <c r="FO209" s="100"/>
      <c r="FP209" s="100"/>
      <c r="FQ209" s="100"/>
      <c r="FR209" s="100"/>
      <c r="FS209" s="100"/>
      <c r="FT209" s="100"/>
      <c r="FU209" s="100"/>
      <c r="FV209" s="100"/>
      <c r="FW209" s="100"/>
      <c r="FX209" s="100"/>
      <c r="FY209" s="100"/>
      <c r="FZ209" s="100"/>
      <c r="GA209" s="100"/>
      <c r="GB209" s="100"/>
      <c r="GC209" s="100"/>
      <c r="GD209" s="100"/>
      <c r="GE209" s="100"/>
      <c r="GF209" s="100"/>
      <c r="GG209" s="100"/>
      <c r="GH209" s="100"/>
      <c r="GI209" s="100"/>
      <c r="GJ209" s="100"/>
      <c r="GK209" s="100"/>
      <c r="GL209" s="100"/>
      <c r="GM209" s="100"/>
      <c r="GN209" s="100"/>
      <c r="GO209" s="100"/>
      <c r="GP209" s="100"/>
      <c r="GQ209" s="100"/>
      <c r="GR209" s="100"/>
      <c r="GS209" s="100"/>
      <c r="GT209" s="100"/>
      <c r="GU209" s="100"/>
      <c r="GV209" s="100"/>
      <c r="GW209" s="100"/>
      <c r="GX209" s="100"/>
      <c r="GY209" s="100"/>
      <c r="GZ209" s="100"/>
      <c r="HA209" s="100"/>
      <c r="HB209" s="100"/>
      <c r="HC209" s="100"/>
      <c r="HD209" s="100"/>
      <c r="HE209" s="100"/>
      <c r="HF209" s="100"/>
      <c r="HG209" s="100"/>
      <c r="HH209" s="100"/>
      <c r="HI209" s="100"/>
      <c r="HJ209" s="100"/>
      <c r="HK209" s="100"/>
      <c r="HL209" s="100"/>
      <c r="HM209" s="100"/>
      <c r="HN209" s="100"/>
      <c r="HO209" s="100"/>
      <c r="HP209" s="100"/>
      <c r="HQ209" s="100"/>
      <c r="HR209" s="100"/>
      <c r="HS209" s="100"/>
      <c r="HT209" s="100"/>
      <c r="HU209" s="100"/>
      <c r="HV209" s="100"/>
      <c r="HW209" s="100"/>
      <c r="HX209" s="100"/>
      <c r="HY209" s="100"/>
      <c r="HZ209" s="100"/>
      <c r="IA209" s="100"/>
      <c r="IB209" s="100"/>
      <c r="IC209" s="100"/>
      <c r="ID209" s="100"/>
      <c r="IE209" s="100"/>
      <c r="IF209" s="100"/>
      <c r="IG209" s="100"/>
      <c r="IH209" s="100"/>
      <c r="II209" s="100"/>
      <c r="IJ209" s="100"/>
      <c r="IK209" s="100"/>
      <c r="IL209" s="100"/>
      <c r="IM209" s="100"/>
      <c r="IN209" s="100"/>
      <c r="IO209" s="100"/>
      <c r="IP209" s="100"/>
      <c r="IQ209" s="100"/>
      <c r="IR209" s="100"/>
    </row>
    <row r="210" spans="1:252" ht="93.6" x14ac:dyDescent="0.3">
      <c r="A210" s="127" t="s">
        <v>262</v>
      </c>
      <c r="B210" s="121">
        <f t="shared" si="69"/>
        <v>3564</v>
      </c>
      <c r="C210" s="121">
        <f t="shared" si="69"/>
        <v>3564</v>
      </c>
      <c r="D210" s="121">
        <f t="shared" si="69"/>
        <v>0</v>
      </c>
      <c r="E210" s="121">
        <v>0</v>
      </c>
      <c r="F210" s="121">
        <v>0</v>
      </c>
      <c r="G210" s="121">
        <f t="shared" si="70"/>
        <v>0</v>
      </c>
      <c r="H210" s="121">
        <v>0</v>
      </c>
      <c r="I210" s="121">
        <v>0</v>
      </c>
      <c r="J210" s="121">
        <f t="shared" si="71"/>
        <v>0</v>
      </c>
      <c r="K210" s="121">
        <v>0</v>
      </c>
      <c r="L210" s="121">
        <v>0</v>
      </c>
      <c r="M210" s="121">
        <f t="shared" si="72"/>
        <v>0</v>
      </c>
      <c r="N210" s="121">
        <v>3564</v>
      </c>
      <c r="O210" s="121">
        <v>3564</v>
      </c>
      <c r="P210" s="121">
        <f t="shared" si="73"/>
        <v>0</v>
      </c>
      <c r="Q210" s="121">
        <v>0</v>
      </c>
      <c r="R210" s="121">
        <v>0</v>
      </c>
      <c r="S210" s="121">
        <f t="shared" si="74"/>
        <v>0</v>
      </c>
      <c r="T210" s="121">
        <v>0</v>
      </c>
      <c r="U210" s="121">
        <v>0</v>
      </c>
      <c r="V210" s="121">
        <f t="shared" si="75"/>
        <v>0</v>
      </c>
      <c r="W210" s="121">
        <v>0</v>
      </c>
      <c r="X210" s="121">
        <v>0</v>
      </c>
      <c r="Y210" s="121">
        <f t="shared" si="76"/>
        <v>0</v>
      </c>
      <c r="Z210" s="121">
        <v>0</v>
      </c>
      <c r="AA210" s="121">
        <v>0</v>
      </c>
      <c r="AB210" s="121">
        <f t="shared" si="77"/>
        <v>0</v>
      </c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100"/>
      <c r="BN210" s="100"/>
      <c r="BO210" s="100"/>
      <c r="BP210" s="100"/>
      <c r="BQ210" s="100"/>
      <c r="BR210" s="100"/>
      <c r="BS210" s="100"/>
      <c r="BT210" s="100"/>
      <c r="BU210" s="100"/>
      <c r="BV210" s="100"/>
      <c r="BW210" s="100"/>
      <c r="BX210" s="100"/>
      <c r="BY210" s="100"/>
      <c r="BZ210" s="100"/>
      <c r="CA210" s="100"/>
      <c r="CB210" s="100"/>
      <c r="CC210" s="100"/>
      <c r="CD210" s="100"/>
      <c r="CE210" s="100"/>
      <c r="CF210" s="100"/>
      <c r="CG210" s="100"/>
      <c r="CH210" s="100"/>
      <c r="CI210" s="100"/>
      <c r="CJ210" s="100"/>
      <c r="CK210" s="100"/>
      <c r="CL210" s="100"/>
      <c r="CM210" s="100"/>
      <c r="CN210" s="100"/>
      <c r="CO210" s="100"/>
      <c r="CP210" s="100"/>
      <c r="CQ210" s="100"/>
      <c r="CR210" s="100"/>
      <c r="CS210" s="100"/>
      <c r="CT210" s="100"/>
      <c r="CU210" s="100"/>
      <c r="CV210" s="100"/>
      <c r="CW210" s="100"/>
      <c r="CX210" s="100"/>
      <c r="CY210" s="100"/>
      <c r="CZ210" s="100"/>
      <c r="DA210" s="100"/>
      <c r="DB210" s="100"/>
      <c r="DC210" s="100"/>
      <c r="DD210" s="100"/>
      <c r="DE210" s="100"/>
      <c r="DF210" s="100"/>
      <c r="DG210" s="100"/>
      <c r="DH210" s="100"/>
      <c r="DI210" s="100"/>
      <c r="DJ210" s="100"/>
      <c r="DK210" s="100"/>
      <c r="DL210" s="100"/>
      <c r="DM210" s="100"/>
      <c r="DN210" s="100"/>
      <c r="DO210" s="100"/>
      <c r="DP210" s="100"/>
      <c r="DQ210" s="100"/>
      <c r="DR210" s="100"/>
      <c r="DS210" s="100"/>
      <c r="DT210" s="100"/>
      <c r="DU210" s="100"/>
      <c r="DV210" s="100"/>
      <c r="DW210" s="100"/>
      <c r="DX210" s="100"/>
      <c r="DY210" s="100"/>
      <c r="DZ210" s="100"/>
      <c r="EA210" s="100"/>
      <c r="EB210" s="100"/>
      <c r="EC210" s="100"/>
      <c r="ED210" s="100"/>
      <c r="EE210" s="100"/>
      <c r="EF210" s="100"/>
      <c r="EG210" s="100"/>
      <c r="EH210" s="100"/>
      <c r="EI210" s="100"/>
      <c r="EJ210" s="100"/>
      <c r="EK210" s="100"/>
      <c r="EL210" s="100"/>
      <c r="EM210" s="100"/>
      <c r="EN210" s="100"/>
      <c r="EO210" s="100"/>
      <c r="EP210" s="100"/>
      <c r="EQ210" s="100"/>
      <c r="ER210" s="100"/>
      <c r="ES210" s="100"/>
      <c r="ET210" s="100"/>
      <c r="EU210" s="100"/>
      <c r="EV210" s="100"/>
      <c r="EW210" s="100"/>
      <c r="EX210" s="100"/>
      <c r="EY210" s="100"/>
      <c r="EZ210" s="100"/>
      <c r="FA210" s="100"/>
      <c r="FB210" s="100"/>
      <c r="FC210" s="100"/>
      <c r="FD210" s="100"/>
      <c r="FE210" s="100"/>
      <c r="FF210" s="100"/>
      <c r="FG210" s="100"/>
      <c r="FH210" s="100"/>
      <c r="FI210" s="100"/>
      <c r="FJ210" s="100"/>
      <c r="FK210" s="100"/>
      <c r="FL210" s="100"/>
      <c r="FM210" s="100"/>
      <c r="FN210" s="100"/>
      <c r="FO210" s="100"/>
      <c r="FP210" s="100"/>
      <c r="FQ210" s="100"/>
      <c r="FR210" s="100"/>
      <c r="FS210" s="100"/>
      <c r="FT210" s="100"/>
      <c r="FU210" s="100"/>
      <c r="FV210" s="100"/>
      <c r="FW210" s="100"/>
      <c r="FX210" s="100"/>
      <c r="FY210" s="100"/>
      <c r="FZ210" s="100"/>
      <c r="GA210" s="100"/>
      <c r="GB210" s="100"/>
      <c r="GC210" s="100"/>
      <c r="GD210" s="100"/>
      <c r="GE210" s="100"/>
      <c r="GF210" s="100"/>
      <c r="GG210" s="100"/>
      <c r="GH210" s="100"/>
      <c r="GI210" s="100"/>
      <c r="GJ210" s="100"/>
      <c r="GK210" s="100"/>
      <c r="GL210" s="100"/>
      <c r="GM210" s="100"/>
      <c r="GN210" s="100"/>
      <c r="GO210" s="100"/>
      <c r="GP210" s="100"/>
      <c r="GQ210" s="100"/>
      <c r="GR210" s="100"/>
      <c r="GS210" s="100"/>
      <c r="GT210" s="100"/>
      <c r="GU210" s="100"/>
      <c r="GV210" s="100"/>
      <c r="GW210" s="100"/>
      <c r="GX210" s="100"/>
      <c r="GY210" s="100"/>
      <c r="GZ210" s="100"/>
      <c r="HA210" s="100"/>
      <c r="HB210" s="100"/>
      <c r="HC210" s="100"/>
      <c r="HD210" s="100"/>
      <c r="HE210" s="100"/>
      <c r="HF210" s="100"/>
      <c r="HG210" s="100"/>
      <c r="HH210" s="100"/>
      <c r="HI210" s="100"/>
      <c r="HJ210" s="100"/>
      <c r="HK210" s="100"/>
      <c r="HL210" s="100"/>
      <c r="HM210" s="100"/>
      <c r="HN210" s="100"/>
      <c r="HO210" s="100"/>
      <c r="HP210" s="100"/>
      <c r="HQ210" s="100"/>
      <c r="HR210" s="100"/>
      <c r="HS210" s="100"/>
      <c r="HT210" s="100"/>
      <c r="HU210" s="100"/>
      <c r="HV210" s="100"/>
      <c r="HW210" s="100"/>
      <c r="HX210" s="100"/>
      <c r="HY210" s="100"/>
      <c r="HZ210" s="100"/>
      <c r="IA210" s="100"/>
      <c r="IB210" s="100"/>
      <c r="IC210" s="100"/>
      <c r="ID210" s="100"/>
      <c r="IE210" s="100"/>
      <c r="IF210" s="100"/>
      <c r="IG210" s="100"/>
      <c r="IH210" s="100"/>
      <c r="II210" s="100"/>
      <c r="IJ210" s="100"/>
      <c r="IK210" s="100"/>
      <c r="IL210" s="100"/>
      <c r="IM210" s="100"/>
      <c r="IN210" s="100"/>
      <c r="IO210" s="100"/>
      <c r="IP210" s="100"/>
      <c r="IQ210" s="100"/>
      <c r="IR210" s="100"/>
    </row>
    <row r="211" spans="1:252" ht="62.4" x14ac:dyDescent="0.3">
      <c r="A211" s="123" t="s">
        <v>263</v>
      </c>
      <c r="B211" s="124">
        <f t="shared" si="69"/>
        <v>3353</v>
      </c>
      <c r="C211" s="124">
        <f t="shared" si="69"/>
        <v>3353</v>
      </c>
      <c r="D211" s="124">
        <f t="shared" si="69"/>
        <v>0</v>
      </c>
      <c r="E211" s="124">
        <v>0</v>
      </c>
      <c r="F211" s="124">
        <v>0</v>
      </c>
      <c r="G211" s="124">
        <f t="shared" si="70"/>
        <v>0</v>
      </c>
      <c r="H211" s="124">
        <v>0</v>
      </c>
      <c r="I211" s="124">
        <v>0</v>
      </c>
      <c r="J211" s="124">
        <f t="shared" si="71"/>
        <v>0</v>
      </c>
      <c r="K211" s="124">
        <v>0</v>
      </c>
      <c r="L211" s="124">
        <v>0</v>
      </c>
      <c r="M211" s="124">
        <f t="shared" si="72"/>
        <v>0</v>
      </c>
      <c r="N211" s="124">
        <v>0</v>
      </c>
      <c r="O211" s="124">
        <v>0</v>
      </c>
      <c r="P211" s="124">
        <f t="shared" si="73"/>
        <v>0</v>
      </c>
      <c r="Q211" s="124">
        <v>3353</v>
      </c>
      <c r="R211" s="124">
        <v>3353</v>
      </c>
      <c r="S211" s="124">
        <f t="shared" si="74"/>
        <v>0</v>
      </c>
      <c r="T211" s="124">
        <v>0</v>
      </c>
      <c r="U211" s="124">
        <v>0</v>
      </c>
      <c r="V211" s="124">
        <f t="shared" si="75"/>
        <v>0</v>
      </c>
      <c r="W211" s="124">
        <v>0</v>
      </c>
      <c r="X211" s="124">
        <v>0</v>
      </c>
      <c r="Y211" s="124">
        <f t="shared" si="76"/>
        <v>0</v>
      </c>
      <c r="Z211" s="124">
        <v>0</v>
      </c>
      <c r="AA211" s="124">
        <v>0</v>
      </c>
      <c r="AB211" s="124">
        <f t="shared" si="77"/>
        <v>0</v>
      </c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0"/>
      <c r="BD211" s="100"/>
      <c r="BE211" s="100"/>
      <c r="BF211" s="100"/>
      <c r="BG211" s="100"/>
      <c r="BH211" s="100"/>
      <c r="BI211" s="100"/>
      <c r="BJ211" s="100"/>
      <c r="BK211" s="100"/>
      <c r="BL211" s="100"/>
      <c r="BM211" s="100"/>
      <c r="BN211" s="100"/>
      <c r="BO211" s="100"/>
      <c r="BP211" s="100"/>
      <c r="BQ211" s="100"/>
      <c r="BR211" s="100"/>
      <c r="BS211" s="100"/>
      <c r="BT211" s="100"/>
      <c r="BU211" s="100"/>
      <c r="BV211" s="100"/>
      <c r="BW211" s="100"/>
      <c r="BX211" s="100"/>
      <c r="BY211" s="100"/>
      <c r="BZ211" s="100"/>
      <c r="CA211" s="100"/>
      <c r="CB211" s="100"/>
      <c r="CC211" s="100"/>
      <c r="CD211" s="100"/>
      <c r="CE211" s="100"/>
      <c r="CF211" s="100"/>
      <c r="CG211" s="100"/>
      <c r="CH211" s="100"/>
      <c r="CI211" s="100"/>
      <c r="CJ211" s="100"/>
      <c r="CK211" s="100"/>
      <c r="CL211" s="100"/>
      <c r="CM211" s="100"/>
      <c r="CN211" s="100"/>
      <c r="CO211" s="100"/>
      <c r="CP211" s="100"/>
      <c r="CQ211" s="100"/>
      <c r="CR211" s="100"/>
      <c r="CS211" s="100"/>
      <c r="CT211" s="100"/>
      <c r="CU211" s="100"/>
      <c r="CV211" s="100"/>
      <c r="CW211" s="100"/>
      <c r="CX211" s="100"/>
      <c r="CY211" s="100"/>
      <c r="CZ211" s="100"/>
      <c r="DA211" s="100"/>
      <c r="DB211" s="100"/>
      <c r="DC211" s="100"/>
      <c r="DD211" s="100"/>
      <c r="DE211" s="100"/>
      <c r="DF211" s="100"/>
      <c r="DG211" s="100"/>
      <c r="DH211" s="100"/>
      <c r="DI211" s="100"/>
      <c r="DJ211" s="100"/>
      <c r="DK211" s="100"/>
      <c r="DL211" s="100"/>
      <c r="DM211" s="100"/>
      <c r="DN211" s="100"/>
      <c r="DO211" s="100"/>
      <c r="DP211" s="100"/>
      <c r="DQ211" s="100"/>
      <c r="DR211" s="100"/>
      <c r="DS211" s="100"/>
      <c r="DT211" s="100"/>
      <c r="DU211" s="100"/>
      <c r="DV211" s="100"/>
      <c r="DW211" s="100"/>
      <c r="DX211" s="100"/>
      <c r="DY211" s="100"/>
      <c r="DZ211" s="100"/>
      <c r="EA211" s="100"/>
      <c r="EB211" s="100"/>
      <c r="EC211" s="100"/>
      <c r="ED211" s="100"/>
      <c r="EE211" s="100"/>
      <c r="EF211" s="100"/>
      <c r="EG211" s="100"/>
      <c r="EH211" s="100"/>
      <c r="EI211" s="100"/>
      <c r="EJ211" s="100"/>
      <c r="EK211" s="100"/>
      <c r="EL211" s="100"/>
      <c r="EM211" s="100"/>
      <c r="EN211" s="100"/>
      <c r="EO211" s="100"/>
      <c r="EP211" s="100"/>
      <c r="EQ211" s="100"/>
      <c r="ER211" s="100"/>
      <c r="ES211" s="100"/>
      <c r="ET211" s="100"/>
      <c r="EU211" s="100"/>
      <c r="EV211" s="100"/>
      <c r="EW211" s="100"/>
      <c r="EX211" s="100"/>
      <c r="EY211" s="100"/>
      <c r="EZ211" s="100"/>
      <c r="FA211" s="100"/>
      <c r="FB211" s="100"/>
      <c r="FC211" s="100"/>
      <c r="FD211" s="100"/>
      <c r="FE211" s="100"/>
      <c r="FF211" s="100"/>
      <c r="FG211" s="100"/>
      <c r="FH211" s="100"/>
      <c r="FI211" s="100"/>
      <c r="FJ211" s="100"/>
      <c r="FK211" s="100"/>
      <c r="FL211" s="100"/>
      <c r="FM211" s="100"/>
      <c r="FN211" s="100"/>
      <c r="FO211" s="100"/>
      <c r="FP211" s="100"/>
      <c r="FQ211" s="100"/>
      <c r="FR211" s="100"/>
      <c r="FS211" s="100"/>
      <c r="FT211" s="100"/>
      <c r="FU211" s="100"/>
      <c r="FV211" s="100"/>
      <c r="FW211" s="100"/>
      <c r="FX211" s="100"/>
      <c r="FY211" s="100"/>
      <c r="FZ211" s="100"/>
      <c r="GA211" s="100"/>
      <c r="GB211" s="100"/>
      <c r="GC211" s="100"/>
      <c r="GD211" s="100"/>
      <c r="GE211" s="100"/>
      <c r="GF211" s="100"/>
      <c r="GG211" s="100"/>
      <c r="GH211" s="100"/>
      <c r="GI211" s="100"/>
      <c r="GJ211" s="100"/>
      <c r="GK211" s="100"/>
      <c r="GL211" s="100"/>
      <c r="GM211" s="100"/>
      <c r="GN211" s="100"/>
      <c r="GO211" s="100"/>
      <c r="GP211" s="100"/>
      <c r="GQ211" s="100"/>
      <c r="GR211" s="100"/>
      <c r="GS211" s="100"/>
      <c r="GT211" s="100"/>
      <c r="GU211" s="100"/>
      <c r="GV211" s="100"/>
      <c r="GW211" s="100"/>
      <c r="GX211" s="100"/>
      <c r="GY211" s="100"/>
      <c r="GZ211" s="100"/>
      <c r="HA211" s="100"/>
      <c r="HB211" s="100"/>
      <c r="HC211" s="100"/>
      <c r="HD211" s="100"/>
      <c r="HE211" s="100"/>
      <c r="HF211" s="100"/>
      <c r="HG211" s="100"/>
      <c r="HH211" s="100"/>
      <c r="HI211" s="100"/>
      <c r="HJ211" s="100"/>
      <c r="HK211" s="100"/>
      <c r="HL211" s="100"/>
      <c r="HM211" s="100"/>
      <c r="HN211" s="100"/>
      <c r="HO211" s="100"/>
      <c r="HP211" s="100"/>
      <c r="HQ211" s="100"/>
      <c r="HR211" s="100"/>
      <c r="HS211" s="100"/>
      <c r="HT211" s="100"/>
      <c r="HU211" s="100"/>
      <c r="HV211" s="100"/>
      <c r="HW211" s="100"/>
      <c r="HX211" s="100"/>
      <c r="HY211" s="100"/>
      <c r="HZ211" s="100"/>
      <c r="IA211" s="100"/>
      <c r="IB211" s="100"/>
      <c r="IC211" s="100"/>
      <c r="ID211" s="100"/>
      <c r="IE211" s="100"/>
      <c r="IF211" s="100"/>
      <c r="IG211" s="100"/>
      <c r="IH211" s="100"/>
      <c r="II211" s="100"/>
      <c r="IJ211" s="100"/>
      <c r="IK211" s="100"/>
      <c r="IL211" s="100"/>
      <c r="IM211" s="100"/>
      <c r="IN211" s="100"/>
      <c r="IO211" s="100"/>
      <c r="IP211" s="100"/>
      <c r="IQ211" s="100"/>
      <c r="IR211" s="100"/>
    </row>
    <row r="212" spans="1:252" ht="78" x14ac:dyDescent="0.3">
      <c r="A212" s="123" t="s">
        <v>264</v>
      </c>
      <c r="B212" s="124">
        <f t="shared" si="69"/>
        <v>9676</v>
      </c>
      <c r="C212" s="124">
        <f t="shared" si="69"/>
        <v>9676</v>
      </c>
      <c r="D212" s="124">
        <f t="shared" si="69"/>
        <v>0</v>
      </c>
      <c r="E212" s="124">
        <v>0</v>
      </c>
      <c r="F212" s="124">
        <v>0</v>
      </c>
      <c r="G212" s="124">
        <f t="shared" si="70"/>
        <v>0</v>
      </c>
      <c r="H212" s="124">
        <v>0</v>
      </c>
      <c r="I212" s="124">
        <v>0</v>
      </c>
      <c r="J212" s="124">
        <f t="shared" si="71"/>
        <v>0</v>
      </c>
      <c r="K212" s="124">
        <v>0</v>
      </c>
      <c r="L212" s="124">
        <v>0</v>
      </c>
      <c r="M212" s="124">
        <f t="shared" si="72"/>
        <v>0</v>
      </c>
      <c r="N212" s="124">
        <v>0</v>
      </c>
      <c r="O212" s="124">
        <v>0</v>
      </c>
      <c r="P212" s="124">
        <f t="shared" si="73"/>
        <v>0</v>
      </c>
      <c r="Q212" s="124">
        <v>9676</v>
      </c>
      <c r="R212" s="124">
        <v>9676</v>
      </c>
      <c r="S212" s="124">
        <f t="shared" si="74"/>
        <v>0</v>
      </c>
      <c r="T212" s="124">
        <v>0</v>
      </c>
      <c r="U212" s="124">
        <v>0</v>
      </c>
      <c r="V212" s="124">
        <f t="shared" si="75"/>
        <v>0</v>
      </c>
      <c r="W212" s="124">
        <v>0</v>
      </c>
      <c r="X212" s="124">
        <v>0</v>
      </c>
      <c r="Y212" s="124">
        <f t="shared" si="76"/>
        <v>0</v>
      </c>
      <c r="Z212" s="124">
        <v>0</v>
      </c>
      <c r="AA212" s="124">
        <v>0</v>
      </c>
      <c r="AB212" s="124">
        <f t="shared" si="77"/>
        <v>0</v>
      </c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100"/>
      <c r="BN212" s="100"/>
      <c r="BO212" s="100"/>
      <c r="BP212" s="100"/>
      <c r="BQ212" s="100"/>
      <c r="BR212" s="100"/>
      <c r="BS212" s="100"/>
      <c r="BT212" s="100"/>
      <c r="BU212" s="100"/>
      <c r="BV212" s="100"/>
      <c r="BW212" s="100"/>
      <c r="BX212" s="100"/>
      <c r="BY212" s="100"/>
      <c r="BZ212" s="100"/>
      <c r="CA212" s="100"/>
      <c r="CB212" s="100"/>
      <c r="CC212" s="100"/>
      <c r="CD212" s="100"/>
      <c r="CE212" s="100"/>
      <c r="CF212" s="100"/>
      <c r="CG212" s="100"/>
      <c r="CH212" s="100"/>
      <c r="CI212" s="100"/>
      <c r="CJ212" s="100"/>
      <c r="CK212" s="100"/>
      <c r="CL212" s="100"/>
      <c r="CM212" s="100"/>
      <c r="CN212" s="100"/>
      <c r="CO212" s="100"/>
      <c r="CP212" s="100"/>
      <c r="CQ212" s="100"/>
      <c r="CR212" s="100"/>
      <c r="CS212" s="100"/>
      <c r="CT212" s="100"/>
      <c r="CU212" s="100"/>
      <c r="CV212" s="100"/>
      <c r="CW212" s="100"/>
      <c r="CX212" s="100"/>
      <c r="CY212" s="100"/>
      <c r="CZ212" s="100"/>
      <c r="DA212" s="100"/>
      <c r="DB212" s="100"/>
      <c r="DC212" s="100"/>
      <c r="DD212" s="100"/>
      <c r="DE212" s="100"/>
      <c r="DF212" s="100"/>
      <c r="DG212" s="100"/>
      <c r="DH212" s="100"/>
      <c r="DI212" s="100"/>
      <c r="DJ212" s="100"/>
      <c r="DK212" s="100"/>
      <c r="DL212" s="100"/>
      <c r="DM212" s="100"/>
      <c r="DN212" s="100"/>
      <c r="DO212" s="100"/>
      <c r="DP212" s="100"/>
      <c r="DQ212" s="100"/>
      <c r="DR212" s="100"/>
      <c r="DS212" s="100"/>
      <c r="DT212" s="100"/>
      <c r="DU212" s="100"/>
      <c r="DV212" s="100"/>
      <c r="DW212" s="100"/>
      <c r="DX212" s="100"/>
      <c r="DY212" s="100"/>
      <c r="DZ212" s="100"/>
      <c r="EA212" s="100"/>
      <c r="EB212" s="100"/>
      <c r="EC212" s="100"/>
      <c r="ED212" s="100"/>
      <c r="EE212" s="100"/>
      <c r="EF212" s="100"/>
      <c r="EG212" s="100"/>
      <c r="EH212" s="100"/>
      <c r="EI212" s="100"/>
      <c r="EJ212" s="100"/>
      <c r="EK212" s="100"/>
      <c r="EL212" s="100"/>
      <c r="EM212" s="100"/>
      <c r="EN212" s="100"/>
      <c r="EO212" s="100"/>
      <c r="EP212" s="100"/>
      <c r="EQ212" s="100"/>
      <c r="ER212" s="100"/>
      <c r="ES212" s="100"/>
      <c r="ET212" s="100"/>
      <c r="EU212" s="100"/>
      <c r="EV212" s="100"/>
      <c r="EW212" s="100"/>
      <c r="EX212" s="100"/>
      <c r="EY212" s="100"/>
      <c r="EZ212" s="100"/>
      <c r="FA212" s="100"/>
      <c r="FB212" s="100"/>
      <c r="FC212" s="100"/>
      <c r="FD212" s="100"/>
      <c r="FE212" s="100"/>
      <c r="FF212" s="100"/>
      <c r="FG212" s="100"/>
      <c r="FH212" s="100"/>
      <c r="FI212" s="100"/>
      <c r="FJ212" s="100"/>
      <c r="FK212" s="100"/>
      <c r="FL212" s="100"/>
      <c r="FM212" s="100"/>
      <c r="FN212" s="100"/>
      <c r="FO212" s="100"/>
      <c r="FP212" s="100"/>
      <c r="FQ212" s="100"/>
      <c r="FR212" s="100"/>
      <c r="FS212" s="100"/>
      <c r="FT212" s="100"/>
      <c r="FU212" s="100"/>
      <c r="FV212" s="100"/>
      <c r="FW212" s="100"/>
      <c r="FX212" s="100"/>
      <c r="FY212" s="100"/>
      <c r="FZ212" s="100"/>
      <c r="GA212" s="100"/>
      <c r="GB212" s="100"/>
      <c r="GC212" s="100"/>
      <c r="GD212" s="100"/>
      <c r="GE212" s="100"/>
      <c r="GF212" s="100"/>
      <c r="GG212" s="100"/>
      <c r="GH212" s="100"/>
      <c r="GI212" s="100"/>
      <c r="GJ212" s="100"/>
      <c r="GK212" s="100"/>
      <c r="GL212" s="100"/>
      <c r="GM212" s="100"/>
      <c r="GN212" s="100"/>
      <c r="GO212" s="100"/>
      <c r="GP212" s="100"/>
      <c r="GQ212" s="100"/>
      <c r="GR212" s="100"/>
      <c r="GS212" s="100"/>
      <c r="GT212" s="100"/>
      <c r="GU212" s="100"/>
      <c r="GV212" s="100"/>
      <c r="GW212" s="100"/>
      <c r="GX212" s="100"/>
      <c r="GY212" s="100"/>
      <c r="GZ212" s="100"/>
      <c r="HA212" s="100"/>
      <c r="HB212" s="100"/>
      <c r="HC212" s="100"/>
      <c r="HD212" s="100"/>
      <c r="HE212" s="100"/>
      <c r="HF212" s="100"/>
      <c r="HG212" s="100"/>
      <c r="HH212" s="100"/>
      <c r="HI212" s="100"/>
      <c r="HJ212" s="100"/>
      <c r="HK212" s="100"/>
      <c r="HL212" s="100"/>
      <c r="HM212" s="100"/>
      <c r="HN212" s="100"/>
      <c r="HO212" s="100"/>
      <c r="HP212" s="100"/>
      <c r="HQ212" s="100"/>
      <c r="HR212" s="100"/>
      <c r="HS212" s="100"/>
      <c r="HT212" s="100"/>
      <c r="HU212" s="100"/>
      <c r="HV212" s="100"/>
      <c r="HW212" s="100"/>
      <c r="HX212" s="100"/>
      <c r="HY212" s="100"/>
      <c r="HZ212" s="100"/>
      <c r="IA212" s="100"/>
      <c r="IB212" s="100"/>
      <c r="IC212" s="100"/>
      <c r="ID212" s="100"/>
      <c r="IE212" s="100"/>
      <c r="IF212" s="100"/>
      <c r="IG212" s="100"/>
      <c r="IH212" s="100"/>
      <c r="II212" s="100"/>
      <c r="IJ212" s="100"/>
      <c r="IK212" s="100"/>
      <c r="IL212" s="100"/>
      <c r="IM212" s="100"/>
      <c r="IN212" s="100"/>
      <c r="IO212" s="100"/>
      <c r="IP212" s="100"/>
      <c r="IQ212" s="100"/>
      <c r="IR212" s="100"/>
    </row>
    <row r="213" spans="1:252" ht="93.6" x14ac:dyDescent="0.3">
      <c r="A213" s="127" t="s">
        <v>265</v>
      </c>
      <c r="B213" s="121">
        <f t="shared" si="69"/>
        <v>2000</v>
      </c>
      <c r="C213" s="121">
        <f t="shared" si="69"/>
        <v>2000</v>
      </c>
      <c r="D213" s="121">
        <f t="shared" si="69"/>
        <v>0</v>
      </c>
      <c r="E213" s="121">
        <v>0</v>
      </c>
      <c r="F213" s="121">
        <v>0</v>
      </c>
      <c r="G213" s="121">
        <f t="shared" si="70"/>
        <v>0</v>
      </c>
      <c r="H213" s="121">
        <v>0</v>
      </c>
      <c r="I213" s="121">
        <v>0</v>
      </c>
      <c r="J213" s="121">
        <f t="shared" si="71"/>
        <v>0</v>
      </c>
      <c r="K213" s="121">
        <v>0</v>
      </c>
      <c r="L213" s="121">
        <v>0</v>
      </c>
      <c r="M213" s="121">
        <f t="shared" si="72"/>
        <v>0</v>
      </c>
      <c r="N213" s="121">
        <v>2000</v>
      </c>
      <c r="O213" s="121">
        <v>2000</v>
      </c>
      <c r="P213" s="121">
        <f t="shared" si="73"/>
        <v>0</v>
      </c>
      <c r="Q213" s="121">
        <v>0</v>
      </c>
      <c r="R213" s="121">
        <v>0</v>
      </c>
      <c r="S213" s="121">
        <f t="shared" si="74"/>
        <v>0</v>
      </c>
      <c r="T213" s="121">
        <v>0</v>
      </c>
      <c r="U213" s="121">
        <v>0</v>
      </c>
      <c r="V213" s="121">
        <f t="shared" si="75"/>
        <v>0</v>
      </c>
      <c r="W213" s="121">
        <v>0</v>
      </c>
      <c r="X213" s="121">
        <v>0</v>
      </c>
      <c r="Y213" s="121">
        <f t="shared" si="76"/>
        <v>0</v>
      </c>
      <c r="Z213" s="121">
        <v>0</v>
      </c>
      <c r="AA213" s="121">
        <v>0</v>
      </c>
      <c r="AB213" s="121">
        <f t="shared" si="77"/>
        <v>0</v>
      </c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100"/>
      <c r="BN213" s="100"/>
      <c r="BO213" s="100"/>
      <c r="BP213" s="100"/>
      <c r="BQ213" s="100"/>
      <c r="BR213" s="100"/>
      <c r="BS213" s="100"/>
      <c r="BT213" s="100"/>
      <c r="BU213" s="100"/>
      <c r="BV213" s="100"/>
      <c r="BW213" s="100"/>
      <c r="BX213" s="100"/>
      <c r="BY213" s="100"/>
      <c r="BZ213" s="100"/>
      <c r="CA213" s="100"/>
      <c r="CB213" s="100"/>
      <c r="CC213" s="100"/>
      <c r="CD213" s="100"/>
      <c r="CE213" s="100"/>
      <c r="CF213" s="100"/>
      <c r="CG213" s="100"/>
      <c r="CH213" s="100"/>
      <c r="CI213" s="100"/>
      <c r="CJ213" s="100"/>
      <c r="CK213" s="100"/>
      <c r="CL213" s="100"/>
      <c r="CM213" s="100"/>
      <c r="CN213" s="100"/>
      <c r="CO213" s="100"/>
      <c r="CP213" s="100"/>
      <c r="CQ213" s="100"/>
      <c r="CR213" s="100"/>
      <c r="CS213" s="100"/>
      <c r="CT213" s="100"/>
      <c r="CU213" s="100"/>
      <c r="CV213" s="100"/>
      <c r="CW213" s="100"/>
      <c r="CX213" s="100"/>
      <c r="CY213" s="100"/>
      <c r="CZ213" s="100"/>
      <c r="DA213" s="100"/>
      <c r="DB213" s="100"/>
      <c r="DC213" s="100"/>
      <c r="DD213" s="100"/>
      <c r="DE213" s="100"/>
      <c r="DF213" s="100"/>
      <c r="DG213" s="100"/>
      <c r="DH213" s="100"/>
      <c r="DI213" s="100"/>
      <c r="DJ213" s="100"/>
      <c r="DK213" s="100"/>
      <c r="DL213" s="100"/>
      <c r="DM213" s="100"/>
      <c r="DN213" s="100"/>
      <c r="DO213" s="100"/>
      <c r="DP213" s="100"/>
      <c r="DQ213" s="100"/>
      <c r="DR213" s="100"/>
      <c r="DS213" s="100"/>
      <c r="DT213" s="100"/>
      <c r="DU213" s="100"/>
      <c r="DV213" s="100"/>
      <c r="DW213" s="100"/>
      <c r="DX213" s="100"/>
      <c r="DY213" s="100"/>
      <c r="DZ213" s="100"/>
      <c r="EA213" s="100"/>
      <c r="EB213" s="100"/>
      <c r="EC213" s="100"/>
      <c r="ED213" s="100"/>
      <c r="EE213" s="100"/>
      <c r="EF213" s="100"/>
      <c r="EG213" s="100"/>
      <c r="EH213" s="100"/>
      <c r="EI213" s="100"/>
      <c r="EJ213" s="100"/>
      <c r="EK213" s="100"/>
      <c r="EL213" s="100"/>
      <c r="EM213" s="100"/>
      <c r="EN213" s="100"/>
      <c r="EO213" s="100"/>
      <c r="EP213" s="100"/>
      <c r="EQ213" s="100"/>
      <c r="ER213" s="100"/>
      <c r="ES213" s="100"/>
      <c r="ET213" s="100"/>
      <c r="EU213" s="100"/>
      <c r="EV213" s="100"/>
      <c r="EW213" s="100"/>
      <c r="EX213" s="100"/>
      <c r="EY213" s="100"/>
      <c r="EZ213" s="100"/>
      <c r="FA213" s="100"/>
      <c r="FB213" s="100"/>
      <c r="FC213" s="100"/>
      <c r="FD213" s="100"/>
      <c r="FE213" s="100"/>
      <c r="FF213" s="100"/>
      <c r="FG213" s="100"/>
      <c r="FH213" s="100"/>
      <c r="FI213" s="100"/>
      <c r="FJ213" s="100"/>
      <c r="FK213" s="100"/>
      <c r="FL213" s="100"/>
      <c r="FM213" s="100"/>
      <c r="FN213" s="100"/>
      <c r="FO213" s="100"/>
      <c r="FP213" s="100"/>
      <c r="FQ213" s="100"/>
      <c r="FR213" s="100"/>
      <c r="FS213" s="100"/>
      <c r="FT213" s="100"/>
      <c r="FU213" s="100"/>
      <c r="FV213" s="100"/>
      <c r="FW213" s="100"/>
      <c r="FX213" s="100"/>
      <c r="FY213" s="100"/>
      <c r="FZ213" s="100"/>
      <c r="GA213" s="100"/>
      <c r="GB213" s="100"/>
      <c r="GC213" s="100"/>
      <c r="GD213" s="100"/>
      <c r="GE213" s="100"/>
      <c r="GF213" s="100"/>
      <c r="GG213" s="100"/>
      <c r="GH213" s="100"/>
      <c r="GI213" s="100"/>
      <c r="GJ213" s="100"/>
      <c r="GK213" s="100"/>
      <c r="GL213" s="100"/>
      <c r="GM213" s="100"/>
      <c r="GN213" s="100"/>
      <c r="GO213" s="100"/>
      <c r="GP213" s="100"/>
      <c r="GQ213" s="100"/>
      <c r="GR213" s="100"/>
      <c r="GS213" s="100"/>
      <c r="GT213" s="100"/>
      <c r="GU213" s="100"/>
      <c r="GV213" s="100"/>
      <c r="GW213" s="100"/>
      <c r="GX213" s="100"/>
      <c r="GY213" s="100"/>
      <c r="GZ213" s="100"/>
      <c r="HA213" s="100"/>
      <c r="HB213" s="100"/>
      <c r="HC213" s="100"/>
      <c r="HD213" s="100"/>
      <c r="HE213" s="100"/>
      <c r="HF213" s="100"/>
      <c r="HG213" s="100"/>
      <c r="HH213" s="100"/>
      <c r="HI213" s="100"/>
      <c r="HJ213" s="100"/>
      <c r="HK213" s="100"/>
      <c r="HL213" s="100"/>
      <c r="HM213" s="100"/>
      <c r="HN213" s="100"/>
      <c r="HO213" s="100"/>
      <c r="HP213" s="100"/>
      <c r="HQ213" s="100"/>
      <c r="HR213" s="100"/>
      <c r="HS213" s="100"/>
      <c r="HT213" s="100"/>
      <c r="HU213" s="100"/>
      <c r="HV213" s="100"/>
      <c r="HW213" s="100"/>
      <c r="HX213" s="100"/>
      <c r="HY213" s="100"/>
      <c r="HZ213" s="100"/>
      <c r="IA213" s="100"/>
      <c r="IB213" s="100"/>
      <c r="IC213" s="100"/>
      <c r="ID213" s="100"/>
      <c r="IE213" s="100"/>
      <c r="IF213" s="100"/>
      <c r="IG213" s="100"/>
      <c r="IH213" s="100"/>
      <c r="II213" s="100"/>
      <c r="IJ213" s="100"/>
      <c r="IK213" s="100"/>
      <c r="IL213" s="100"/>
      <c r="IM213" s="100"/>
      <c r="IN213" s="100"/>
      <c r="IO213" s="100"/>
      <c r="IP213" s="100"/>
      <c r="IQ213" s="100"/>
      <c r="IR213" s="100"/>
    </row>
    <row r="214" spans="1:252" ht="31.2" x14ac:dyDescent="0.3">
      <c r="A214" s="117" t="s">
        <v>146</v>
      </c>
      <c r="B214" s="118">
        <f t="shared" si="69"/>
        <v>22465423</v>
      </c>
      <c r="C214" s="118">
        <f t="shared" si="69"/>
        <v>22517278</v>
      </c>
      <c r="D214" s="118">
        <f t="shared" si="69"/>
        <v>51855</v>
      </c>
      <c r="E214" s="118">
        <f>SUM(E218,E222,E232,E226,E215)</f>
        <v>1004020</v>
      </c>
      <c r="F214" s="118">
        <f>SUM(F218,F222,F232,F226,F215)</f>
        <v>1004020</v>
      </c>
      <c r="G214" s="118">
        <f t="shared" si="70"/>
        <v>0</v>
      </c>
      <c r="H214" s="118">
        <f t="shared" ref="H214:I214" si="78">SUM(H218,H222,H232,H226,H215)</f>
        <v>392281</v>
      </c>
      <c r="I214" s="118">
        <f t="shared" si="78"/>
        <v>392281</v>
      </c>
      <c r="J214" s="118">
        <f t="shared" si="71"/>
        <v>0</v>
      </c>
      <c r="K214" s="118">
        <f t="shared" ref="K214:L214" si="79">SUM(K218,K222,K232,K226,K215)</f>
        <v>1523468</v>
      </c>
      <c r="L214" s="118">
        <f t="shared" si="79"/>
        <v>1575323</v>
      </c>
      <c r="M214" s="118">
        <f t="shared" si="72"/>
        <v>51855</v>
      </c>
      <c r="N214" s="118">
        <f t="shared" ref="N214:O214" si="80">SUM(N218,N222,N232,N226,N215)</f>
        <v>7651891</v>
      </c>
      <c r="O214" s="118">
        <f t="shared" si="80"/>
        <v>7651891</v>
      </c>
      <c r="P214" s="118">
        <f t="shared" si="73"/>
        <v>0</v>
      </c>
      <c r="Q214" s="118">
        <f t="shared" ref="Q214:R214" si="81">SUM(Q218,Q222,Q232,Q226,Q215)</f>
        <v>0</v>
      </c>
      <c r="R214" s="118">
        <f t="shared" si="81"/>
        <v>0</v>
      </c>
      <c r="S214" s="118">
        <f t="shared" si="74"/>
        <v>0</v>
      </c>
      <c r="T214" s="118">
        <f t="shared" ref="T214:U214" si="82">SUM(T218,T222,T232,T226,T215)</f>
        <v>3495260</v>
      </c>
      <c r="U214" s="118">
        <f t="shared" si="82"/>
        <v>3495260</v>
      </c>
      <c r="V214" s="118">
        <f t="shared" si="75"/>
        <v>0</v>
      </c>
      <c r="W214" s="118">
        <f t="shared" ref="W214:X214" si="83">SUM(W218,W222,W232,W226,W215)</f>
        <v>29976</v>
      </c>
      <c r="X214" s="118">
        <f t="shared" si="83"/>
        <v>29976</v>
      </c>
      <c r="Y214" s="118">
        <f t="shared" si="76"/>
        <v>0</v>
      </c>
      <c r="Z214" s="118">
        <f t="shared" ref="Z214:AA214" si="84">SUM(Z218,Z222,Z232,Z226,Z215)</f>
        <v>8368527</v>
      </c>
      <c r="AA214" s="118">
        <f t="shared" si="84"/>
        <v>8368527</v>
      </c>
      <c r="AB214" s="118">
        <f t="shared" si="77"/>
        <v>0</v>
      </c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  <c r="BT214" s="100"/>
      <c r="BU214" s="100"/>
      <c r="BV214" s="100"/>
      <c r="BW214" s="100"/>
      <c r="BX214" s="100"/>
      <c r="BY214" s="100"/>
      <c r="BZ214" s="100"/>
      <c r="CA214" s="100"/>
      <c r="CB214" s="100"/>
      <c r="CC214" s="100"/>
      <c r="CD214" s="100"/>
      <c r="CE214" s="100"/>
      <c r="CF214" s="100"/>
      <c r="CG214" s="100"/>
      <c r="CH214" s="100"/>
      <c r="CI214" s="100"/>
      <c r="CJ214" s="100"/>
      <c r="CK214" s="100"/>
      <c r="CL214" s="100"/>
      <c r="CM214" s="100"/>
      <c r="CN214" s="100"/>
      <c r="CO214" s="100"/>
      <c r="CP214" s="100"/>
      <c r="CQ214" s="100"/>
      <c r="CR214" s="100"/>
      <c r="CS214" s="100"/>
      <c r="CT214" s="100"/>
      <c r="CU214" s="100"/>
      <c r="CV214" s="100"/>
      <c r="CW214" s="100"/>
      <c r="CX214" s="100"/>
      <c r="CY214" s="100"/>
      <c r="CZ214" s="100"/>
      <c r="DA214" s="100"/>
      <c r="DB214" s="100"/>
      <c r="DC214" s="100"/>
      <c r="DD214" s="100"/>
      <c r="DE214" s="100"/>
      <c r="DF214" s="100"/>
      <c r="DG214" s="100"/>
      <c r="DH214" s="100"/>
      <c r="DI214" s="100"/>
      <c r="DJ214" s="100"/>
      <c r="DK214" s="100"/>
      <c r="DL214" s="100"/>
      <c r="DM214" s="100"/>
      <c r="DN214" s="100"/>
      <c r="DO214" s="100"/>
      <c r="DP214" s="100"/>
      <c r="DQ214" s="100"/>
      <c r="DR214" s="100"/>
      <c r="DS214" s="100"/>
      <c r="DT214" s="100"/>
      <c r="DU214" s="100"/>
      <c r="DV214" s="100"/>
      <c r="DW214" s="100"/>
      <c r="DX214" s="100"/>
      <c r="DY214" s="100"/>
      <c r="DZ214" s="100"/>
      <c r="EA214" s="100"/>
      <c r="EB214" s="100"/>
      <c r="EC214" s="100"/>
      <c r="ED214" s="100"/>
      <c r="EE214" s="100"/>
      <c r="EF214" s="100"/>
      <c r="EG214" s="100"/>
      <c r="EH214" s="100"/>
      <c r="EI214" s="100"/>
      <c r="EJ214" s="100"/>
      <c r="EK214" s="100"/>
      <c r="EL214" s="100"/>
      <c r="EM214" s="100"/>
      <c r="EN214" s="100"/>
      <c r="EO214" s="100"/>
      <c r="EP214" s="100"/>
      <c r="EQ214" s="100"/>
      <c r="ER214" s="100"/>
      <c r="ES214" s="100"/>
      <c r="ET214" s="100"/>
      <c r="EU214" s="100"/>
      <c r="EV214" s="100"/>
      <c r="EW214" s="100"/>
      <c r="EX214" s="100"/>
      <c r="EY214" s="100"/>
      <c r="EZ214" s="100"/>
      <c r="FA214" s="100"/>
      <c r="FB214" s="100"/>
      <c r="FC214" s="100"/>
      <c r="FD214" s="100"/>
      <c r="FE214" s="100"/>
      <c r="FF214" s="100"/>
      <c r="FG214" s="100"/>
      <c r="FH214" s="100"/>
      <c r="FI214" s="100"/>
      <c r="FJ214" s="100"/>
      <c r="FK214" s="100"/>
      <c r="FL214" s="100"/>
      <c r="FM214" s="100"/>
      <c r="FN214" s="100"/>
      <c r="FO214" s="100"/>
      <c r="FP214" s="100"/>
      <c r="FQ214" s="100"/>
      <c r="FR214" s="100"/>
      <c r="FS214" s="100"/>
      <c r="FT214" s="100"/>
      <c r="FU214" s="100"/>
      <c r="FV214" s="100"/>
      <c r="FW214" s="100"/>
      <c r="FX214" s="100"/>
      <c r="FY214" s="100"/>
      <c r="FZ214" s="100"/>
      <c r="GA214" s="100"/>
      <c r="GB214" s="100"/>
      <c r="GC214" s="100"/>
      <c r="GD214" s="100"/>
      <c r="GE214" s="100"/>
      <c r="GF214" s="100"/>
      <c r="GG214" s="100"/>
      <c r="GH214" s="100"/>
      <c r="GI214" s="100"/>
      <c r="GJ214" s="100"/>
      <c r="GK214" s="100"/>
      <c r="GL214" s="100"/>
      <c r="GM214" s="100"/>
      <c r="GN214" s="100"/>
      <c r="GO214" s="100"/>
      <c r="GP214" s="100"/>
      <c r="GQ214" s="100"/>
      <c r="GR214" s="100"/>
      <c r="GS214" s="100"/>
      <c r="GT214" s="100"/>
      <c r="GU214" s="100"/>
      <c r="GV214" s="100"/>
      <c r="GW214" s="100"/>
      <c r="GX214" s="100"/>
      <c r="GY214" s="100"/>
      <c r="GZ214" s="100"/>
      <c r="HA214" s="100"/>
      <c r="HB214" s="100"/>
      <c r="HC214" s="100"/>
      <c r="HD214" s="100"/>
      <c r="HE214" s="100"/>
      <c r="HF214" s="100"/>
      <c r="HG214" s="100"/>
      <c r="HH214" s="100"/>
      <c r="HI214" s="100"/>
      <c r="HJ214" s="100"/>
      <c r="HK214" s="100"/>
      <c r="HL214" s="100"/>
      <c r="HM214" s="100"/>
      <c r="HN214" s="100"/>
      <c r="HO214" s="100"/>
      <c r="HP214" s="100"/>
      <c r="HQ214" s="100"/>
      <c r="HR214" s="100"/>
      <c r="HS214" s="100"/>
      <c r="HT214" s="100"/>
      <c r="HU214" s="100"/>
      <c r="HV214" s="100"/>
      <c r="HW214" s="100"/>
      <c r="HX214" s="100"/>
      <c r="HY214" s="100"/>
      <c r="HZ214" s="100"/>
      <c r="IA214" s="100"/>
      <c r="IB214" s="100"/>
      <c r="IC214" s="100"/>
      <c r="ID214" s="100"/>
      <c r="IE214" s="100"/>
      <c r="IF214" s="100"/>
      <c r="IG214" s="100"/>
      <c r="IH214" s="100"/>
      <c r="II214" s="100"/>
      <c r="IJ214" s="100"/>
      <c r="IK214" s="100"/>
      <c r="IL214" s="100"/>
      <c r="IM214" s="100"/>
      <c r="IN214" s="100"/>
      <c r="IO214" s="100"/>
      <c r="IP214" s="100"/>
      <c r="IQ214" s="100"/>
      <c r="IR214" s="100"/>
    </row>
    <row r="215" spans="1:252" x14ac:dyDescent="0.3">
      <c r="A215" s="117" t="s">
        <v>174</v>
      </c>
      <c r="B215" s="118">
        <f t="shared" si="69"/>
        <v>3967</v>
      </c>
      <c r="C215" s="118">
        <f t="shared" si="69"/>
        <v>3967</v>
      </c>
      <c r="D215" s="118">
        <f t="shared" si="69"/>
        <v>0</v>
      </c>
      <c r="E215" s="118">
        <f>SUM(E216:E217)</f>
        <v>0</v>
      </c>
      <c r="F215" s="118">
        <f>SUM(F216:F217)</f>
        <v>0</v>
      </c>
      <c r="G215" s="118">
        <f t="shared" si="70"/>
        <v>0</v>
      </c>
      <c r="H215" s="118">
        <f>SUM(H216:H217)</f>
        <v>0</v>
      </c>
      <c r="I215" s="118">
        <f>SUM(I216:I217)</f>
        <v>0</v>
      </c>
      <c r="J215" s="118">
        <f t="shared" si="71"/>
        <v>0</v>
      </c>
      <c r="K215" s="118">
        <f>SUM(K216:K217)</f>
        <v>3967</v>
      </c>
      <c r="L215" s="118">
        <f>SUM(L216:L217)</f>
        <v>3967</v>
      </c>
      <c r="M215" s="118">
        <f t="shared" si="72"/>
        <v>0</v>
      </c>
      <c r="N215" s="118">
        <f>SUM(N216:N217)</f>
        <v>0</v>
      </c>
      <c r="O215" s="118">
        <f>SUM(O216:O217)</f>
        <v>0</v>
      </c>
      <c r="P215" s="118">
        <f t="shared" si="73"/>
        <v>0</v>
      </c>
      <c r="Q215" s="118">
        <f>SUM(Q216:Q217)</f>
        <v>0</v>
      </c>
      <c r="R215" s="118">
        <f>SUM(R216:R217)</f>
        <v>0</v>
      </c>
      <c r="S215" s="118">
        <f t="shared" si="74"/>
        <v>0</v>
      </c>
      <c r="T215" s="118">
        <f>SUM(T216:T217)</f>
        <v>0</v>
      </c>
      <c r="U215" s="118">
        <f>SUM(U216:U217)</f>
        <v>0</v>
      </c>
      <c r="V215" s="118">
        <f t="shared" si="75"/>
        <v>0</v>
      </c>
      <c r="W215" s="118">
        <f>SUM(W216:W217)</f>
        <v>0</v>
      </c>
      <c r="X215" s="118">
        <f>SUM(X216:X217)</f>
        <v>0</v>
      </c>
      <c r="Y215" s="118">
        <f t="shared" si="76"/>
        <v>0</v>
      </c>
      <c r="Z215" s="118">
        <f>SUM(Z216:Z217)</f>
        <v>0</v>
      </c>
      <c r="AA215" s="118">
        <f>SUM(AA216:AA217)</f>
        <v>0</v>
      </c>
      <c r="AB215" s="118">
        <f t="shared" si="77"/>
        <v>0</v>
      </c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  <c r="CJ215" s="116"/>
      <c r="CK215" s="116"/>
      <c r="CL215" s="116"/>
      <c r="CM215" s="116"/>
      <c r="CN215" s="116"/>
      <c r="CO215" s="116"/>
      <c r="CP215" s="116"/>
      <c r="CQ215" s="116"/>
      <c r="CR215" s="116"/>
      <c r="CS215" s="116"/>
      <c r="CT215" s="116"/>
      <c r="CU215" s="116"/>
      <c r="CV215" s="116"/>
      <c r="CW215" s="116"/>
      <c r="CX215" s="116"/>
      <c r="CY215" s="116"/>
      <c r="CZ215" s="116"/>
      <c r="DA215" s="116"/>
      <c r="DB215" s="116"/>
      <c r="DC215" s="116"/>
      <c r="DD215" s="116"/>
      <c r="DE215" s="116"/>
      <c r="DF215" s="116"/>
      <c r="DG215" s="116"/>
      <c r="DH215" s="116"/>
      <c r="DI215" s="116"/>
      <c r="DJ215" s="116"/>
      <c r="DK215" s="116"/>
      <c r="DL215" s="116"/>
      <c r="DM215" s="116"/>
      <c r="DN215" s="116"/>
      <c r="DO215" s="116"/>
      <c r="DP215" s="116"/>
      <c r="DQ215" s="116"/>
      <c r="DR215" s="116"/>
      <c r="DS215" s="116"/>
      <c r="DT215" s="116"/>
      <c r="DU215" s="116"/>
      <c r="DV215" s="116"/>
      <c r="DW215" s="116"/>
      <c r="DX215" s="116"/>
      <c r="DY215" s="116"/>
      <c r="DZ215" s="116"/>
      <c r="EA215" s="116"/>
      <c r="EB215" s="116"/>
      <c r="EC215" s="116"/>
      <c r="ED215" s="116"/>
      <c r="EE215" s="116"/>
      <c r="EF215" s="116"/>
      <c r="EG215" s="116"/>
      <c r="EH215" s="116"/>
      <c r="EI215" s="116"/>
      <c r="EJ215" s="116"/>
      <c r="EK215" s="116"/>
      <c r="EL215" s="116"/>
      <c r="EM215" s="116"/>
      <c r="EN215" s="116"/>
      <c r="EO215" s="116"/>
      <c r="EP215" s="116"/>
      <c r="EQ215" s="116"/>
      <c r="ER215" s="116"/>
      <c r="ES215" s="116"/>
      <c r="ET215" s="116"/>
      <c r="EU215" s="116"/>
      <c r="EV215" s="116"/>
      <c r="EW215" s="116"/>
      <c r="EX215" s="116"/>
      <c r="EY215" s="116"/>
      <c r="EZ215" s="116"/>
      <c r="FA215" s="116"/>
      <c r="FB215" s="116"/>
      <c r="FC215" s="116"/>
      <c r="FD215" s="116"/>
      <c r="FE215" s="116"/>
      <c r="FF215" s="116"/>
      <c r="FG215" s="116"/>
      <c r="FH215" s="116"/>
      <c r="FI215" s="116"/>
      <c r="FJ215" s="116"/>
      <c r="FK215" s="116"/>
      <c r="FL215" s="116"/>
      <c r="FM215" s="116"/>
      <c r="FN215" s="116"/>
      <c r="FO215" s="116"/>
      <c r="FP215" s="116"/>
      <c r="FQ215" s="116"/>
      <c r="FR215" s="116"/>
      <c r="FS215" s="116"/>
      <c r="FT215" s="116"/>
      <c r="FU215" s="116"/>
      <c r="FV215" s="116"/>
      <c r="FW215" s="116"/>
      <c r="FX215" s="116"/>
      <c r="FY215" s="116"/>
      <c r="FZ215" s="116"/>
      <c r="GA215" s="116"/>
      <c r="GB215" s="116"/>
      <c r="GC215" s="116"/>
      <c r="GD215" s="100"/>
      <c r="GE215" s="100"/>
      <c r="GF215" s="100"/>
      <c r="GG215" s="100"/>
      <c r="GH215" s="100"/>
      <c r="GI215" s="100"/>
      <c r="GJ215" s="100"/>
      <c r="GK215" s="100"/>
      <c r="GL215" s="100"/>
      <c r="GM215" s="100"/>
      <c r="GN215" s="100"/>
      <c r="GO215" s="100"/>
      <c r="GP215" s="100"/>
      <c r="GQ215" s="100"/>
      <c r="GR215" s="100"/>
      <c r="GS215" s="100"/>
      <c r="GT215" s="100"/>
      <c r="GU215" s="100"/>
      <c r="GV215" s="100"/>
      <c r="GW215" s="100"/>
      <c r="GX215" s="100"/>
      <c r="GY215" s="100"/>
      <c r="GZ215" s="100"/>
      <c r="HA215" s="100"/>
      <c r="HB215" s="100"/>
      <c r="HC215" s="100"/>
      <c r="HD215" s="100"/>
      <c r="HE215" s="100"/>
      <c r="HF215" s="100"/>
      <c r="HG215" s="100"/>
      <c r="HH215" s="100"/>
      <c r="HI215" s="100"/>
      <c r="HJ215" s="100"/>
      <c r="HK215" s="100"/>
      <c r="HL215" s="100"/>
      <c r="HM215" s="100"/>
      <c r="HN215" s="100"/>
      <c r="HO215" s="100"/>
      <c r="HP215" s="100"/>
      <c r="HQ215" s="100"/>
      <c r="HR215" s="100"/>
      <c r="HS215" s="100"/>
      <c r="HT215" s="100"/>
      <c r="HU215" s="100"/>
      <c r="HV215" s="100"/>
      <c r="HW215" s="100"/>
      <c r="HX215" s="100"/>
      <c r="HY215" s="100"/>
      <c r="HZ215" s="100"/>
      <c r="IA215" s="100"/>
      <c r="IB215" s="100"/>
      <c r="IC215" s="100"/>
      <c r="ID215" s="100"/>
      <c r="IE215" s="100"/>
      <c r="IF215" s="100"/>
      <c r="IG215" s="100"/>
      <c r="IH215" s="100"/>
      <c r="II215" s="100"/>
      <c r="IJ215" s="100"/>
      <c r="IK215" s="100"/>
      <c r="IL215" s="100"/>
      <c r="IM215" s="100"/>
      <c r="IN215" s="100"/>
      <c r="IO215" s="100"/>
      <c r="IP215" s="100"/>
      <c r="IQ215" s="100"/>
      <c r="IR215" s="100"/>
    </row>
    <row r="216" spans="1:252" ht="33" customHeight="1" x14ac:dyDescent="0.3">
      <c r="A216" s="123" t="s">
        <v>267</v>
      </c>
      <c r="B216" s="124">
        <f t="shared" si="69"/>
        <v>1367</v>
      </c>
      <c r="C216" s="124">
        <f t="shared" si="69"/>
        <v>1367</v>
      </c>
      <c r="D216" s="124">
        <f t="shared" si="69"/>
        <v>0</v>
      </c>
      <c r="E216" s="124">
        <v>0</v>
      </c>
      <c r="F216" s="124">
        <v>0</v>
      </c>
      <c r="G216" s="124">
        <f t="shared" si="70"/>
        <v>0</v>
      </c>
      <c r="H216" s="124">
        <v>0</v>
      </c>
      <c r="I216" s="124">
        <v>0</v>
      </c>
      <c r="J216" s="124">
        <f t="shared" si="71"/>
        <v>0</v>
      </c>
      <c r="K216" s="124">
        <v>1367</v>
      </c>
      <c r="L216" s="124">
        <v>1367</v>
      </c>
      <c r="M216" s="124">
        <f t="shared" si="72"/>
        <v>0</v>
      </c>
      <c r="N216" s="124">
        <v>0</v>
      </c>
      <c r="O216" s="124">
        <v>0</v>
      </c>
      <c r="P216" s="124">
        <f t="shared" si="73"/>
        <v>0</v>
      </c>
      <c r="Q216" s="124">
        <v>0</v>
      </c>
      <c r="R216" s="124">
        <v>0</v>
      </c>
      <c r="S216" s="124">
        <f t="shared" si="74"/>
        <v>0</v>
      </c>
      <c r="T216" s="124">
        <v>0</v>
      </c>
      <c r="U216" s="124">
        <v>0</v>
      </c>
      <c r="V216" s="124">
        <f t="shared" si="75"/>
        <v>0</v>
      </c>
      <c r="W216" s="124">
        <v>0</v>
      </c>
      <c r="X216" s="124">
        <v>0</v>
      </c>
      <c r="Y216" s="124">
        <f t="shared" si="76"/>
        <v>0</v>
      </c>
      <c r="Z216" s="124">
        <v>0</v>
      </c>
      <c r="AA216" s="124">
        <v>0</v>
      </c>
      <c r="AB216" s="124">
        <f t="shared" si="77"/>
        <v>0</v>
      </c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0"/>
      <c r="BD216" s="100"/>
      <c r="BE216" s="100"/>
      <c r="BF216" s="100"/>
      <c r="BG216" s="100"/>
      <c r="BH216" s="100"/>
      <c r="BI216" s="100"/>
      <c r="BJ216" s="100"/>
      <c r="BK216" s="100"/>
      <c r="BL216" s="100"/>
      <c r="BM216" s="100"/>
      <c r="BN216" s="100"/>
      <c r="BO216" s="100"/>
      <c r="BP216" s="100"/>
      <c r="BQ216" s="100"/>
      <c r="BR216" s="100"/>
      <c r="BS216" s="100"/>
      <c r="BT216" s="100"/>
      <c r="BU216" s="100"/>
      <c r="BV216" s="100"/>
      <c r="BW216" s="100"/>
      <c r="BX216" s="100"/>
      <c r="BY216" s="100"/>
      <c r="BZ216" s="100"/>
      <c r="CA216" s="100"/>
      <c r="CB216" s="100"/>
      <c r="CC216" s="100"/>
      <c r="CD216" s="100"/>
      <c r="CE216" s="100"/>
      <c r="CF216" s="100"/>
      <c r="CG216" s="100"/>
      <c r="CH216" s="100"/>
      <c r="CI216" s="100"/>
      <c r="CJ216" s="100"/>
      <c r="CK216" s="100"/>
      <c r="CL216" s="100"/>
      <c r="CM216" s="100"/>
      <c r="CN216" s="100"/>
      <c r="CO216" s="100"/>
      <c r="CP216" s="100"/>
      <c r="CQ216" s="100"/>
      <c r="CR216" s="100"/>
      <c r="CS216" s="100"/>
      <c r="CT216" s="100"/>
      <c r="CU216" s="100"/>
      <c r="CV216" s="100"/>
      <c r="CW216" s="100"/>
      <c r="CX216" s="100"/>
      <c r="CY216" s="100"/>
      <c r="CZ216" s="100"/>
      <c r="DA216" s="100"/>
      <c r="DB216" s="100"/>
      <c r="DC216" s="100"/>
      <c r="DD216" s="100"/>
      <c r="DE216" s="100"/>
      <c r="DF216" s="100"/>
      <c r="DG216" s="100"/>
      <c r="DH216" s="100"/>
      <c r="DI216" s="100"/>
      <c r="DJ216" s="100"/>
      <c r="DK216" s="100"/>
      <c r="DL216" s="100"/>
      <c r="DM216" s="100"/>
      <c r="DN216" s="100"/>
      <c r="DO216" s="100"/>
      <c r="DP216" s="100"/>
      <c r="DQ216" s="100"/>
      <c r="DR216" s="100"/>
      <c r="DS216" s="100"/>
      <c r="DT216" s="100"/>
      <c r="DU216" s="100"/>
      <c r="DV216" s="100"/>
      <c r="DW216" s="100"/>
      <c r="DX216" s="100"/>
      <c r="DY216" s="100"/>
      <c r="DZ216" s="100"/>
      <c r="EA216" s="100"/>
      <c r="EB216" s="100"/>
      <c r="EC216" s="100"/>
      <c r="ED216" s="100"/>
      <c r="EE216" s="100"/>
      <c r="EF216" s="100"/>
      <c r="EG216" s="100"/>
      <c r="EH216" s="100"/>
      <c r="EI216" s="100"/>
      <c r="EJ216" s="100"/>
      <c r="EK216" s="100"/>
      <c r="EL216" s="100"/>
      <c r="EM216" s="100"/>
      <c r="EN216" s="100"/>
      <c r="EO216" s="100"/>
      <c r="EP216" s="100"/>
      <c r="EQ216" s="100"/>
      <c r="ER216" s="100"/>
      <c r="ES216" s="100"/>
      <c r="ET216" s="100"/>
      <c r="EU216" s="100"/>
      <c r="EV216" s="100"/>
      <c r="EW216" s="100"/>
      <c r="EX216" s="100"/>
      <c r="EY216" s="100"/>
      <c r="EZ216" s="100"/>
      <c r="FA216" s="100"/>
      <c r="FB216" s="100"/>
      <c r="FC216" s="100"/>
      <c r="FD216" s="100"/>
      <c r="FE216" s="100"/>
      <c r="FF216" s="100"/>
      <c r="FG216" s="100"/>
      <c r="FH216" s="100"/>
      <c r="FI216" s="100"/>
      <c r="FJ216" s="100"/>
      <c r="FK216" s="100"/>
      <c r="FL216" s="100"/>
      <c r="FM216" s="100"/>
      <c r="FN216" s="100"/>
      <c r="FO216" s="100"/>
      <c r="FP216" s="100"/>
      <c r="FQ216" s="100"/>
      <c r="FR216" s="100"/>
      <c r="FS216" s="100"/>
      <c r="FT216" s="100"/>
      <c r="FU216" s="100"/>
      <c r="FV216" s="100"/>
      <c r="FW216" s="100"/>
      <c r="FX216" s="100"/>
      <c r="FY216" s="100"/>
      <c r="FZ216" s="100"/>
      <c r="GA216" s="100"/>
      <c r="GB216" s="100"/>
      <c r="GC216" s="100"/>
      <c r="GD216" s="100"/>
      <c r="GE216" s="100"/>
      <c r="GF216" s="100"/>
      <c r="GG216" s="100"/>
      <c r="GH216" s="100"/>
      <c r="GI216" s="100"/>
      <c r="GJ216" s="100"/>
      <c r="GK216" s="100"/>
      <c r="GL216" s="100"/>
      <c r="GM216" s="100"/>
      <c r="GN216" s="100"/>
      <c r="GO216" s="100"/>
      <c r="GP216" s="100"/>
      <c r="GQ216" s="100"/>
      <c r="GR216" s="100"/>
      <c r="GS216" s="100"/>
      <c r="GT216" s="100"/>
      <c r="GU216" s="100"/>
      <c r="GV216" s="100"/>
      <c r="GW216" s="100"/>
      <c r="GX216" s="100"/>
      <c r="GY216" s="100"/>
      <c r="GZ216" s="100"/>
      <c r="HA216" s="100"/>
      <c r="HB216" s="100"/>
      <c r="HC216" s="100"/>
      <c r="HD216" s="100"/>
      <c r="HE216" s="100"/>
      <c r="HF216" s="100"/>
      <c r="HG216" s="100"/>
      <c r="HH216" s="100"/>
      <c r="HI216" s="100"/>
      <c r="HJ216" s="100"/>
      <c r="HK216" s="100"/>
      <c r="HL216" s="100"/>
      <c r="HM216" s="100"/>
      <c r="HN216" s="100"/>
      <c r="HO216" s="100"/>
      <c r="HP216" s="100"/>
      <c r="HQ216" s="100"/>
      <c r="HR216" s="100"/>
      <c r="HS216" s="100"/>
      <c r="HT216" s="100"/>
      <c r="HU216" s="100"/>
      <c r="HV216" s="100"/>
      <c r="HW216" s="100"/>
      <c r="HX216" s="100"/>
      <c r="HY216" s="100"/>
      <c r="HZ216" s="100"/>
      <c r="IA216" s="100"/>
      <c r="IB216" s="100"/>
      <c r="IC216" s="100"/>
      <c r="ID216" s="100"/>
      <c r="IE216" s="100"/>
      <c r="IF216" s="100"/>
      <c r="IG216" s="100"/>
      <c r="IH216" s="100"/>
      <c r="II216" s="100"/>
      <c r="IJ216" s="100"/>
      <c r="IK216" s="100"/>
      <c r="IL216" s="100"/>
      <c r="IM216" s="100"/>
      <c r="IN216" s="100"/>
      <c r="IO216" s="100"/>
      <c r="IP216" s="100"/>
      <c r="IQ216" s="100"/>
      <c r="IR216" s="100"/>
    </row>
    <row r="217" spans="1:252" ht="30" customHeight="1" x14ac:dyDescent="0.3">
      <c r="A217" s="123" t="s">
        <v>268</v>
      </c>
      <c r="B217" s="124">
        <f t="shared" si="69"/>
        <v>2600</v>
      </c>
      <c r="C217" s="124">
        <f t="shared" si="69"/>
        <v>2600</v>
      </c>
      <c r="D217" s="124">
        <f t="shared" si="69"/>
        <v>0</v>
      </c>
      <c r="E217" s="124">
        <v>0</v>
      </c>
      <c r="F217" s="124">
        <v>0</v>
      </c>
      <c r="G217" s="124">
        <f t="shared" si="70"/>
        <v>0</v>
      </c>
      <c r="H217" s="124">
        <v>0</v>
      </c>
      <c r="I217" s="124">
        <v>0</v>
      </c>
      <c r="J217" s="124">
        <f t="shared" si="71"/>
        <v>0</v>
      </c>
      <c r="K217" s="124">
        <v>2600</v>
      </c>
      <c r="L217" s="124">
        <v>2600</v>
      </c>
      <c r="M217" s="124">
        <f t="shared" si="72"/>
        <v>0</v>
      </c>
      <c r="N217" s="124">
        <v>0</v>
      </c>
      <c r="O217" s="124">
        <v>0</v>
      </c>
      <c r="P217" s="124">
        <f t="shared" si="73"/>
        <v>0</v>
      </c>
      <c r="Q217" s="124">
        <v>0</v>
      </c>
      <c r="R217" s="124">
        <v>0</v>
      </c>
      <c r="S217" s="124">
        <f t="shared" si="74"/>
        <v>0</v>
      </c>
      <c r="T217" s="124">
        <v>0</v>
      </c>
      <c r="U217" s="124">
        <v>0</v>
      </c>
      <c r="V217" s="124">
        <f t="shared" si="75"/>
        <v>0</v>
      </c>
      <c r="W217" s="124">
        <v>0</v>
      </c>
      <c r="X217" s="124">
        <v>0</v>
      </c>
      <c r="Y217" s="124">
        <f t="shared" si="76"/>
        <v>0</v>
      </c>
      <c r="Z217" s="124">
        <v>0</v>
      </c>
      <c r="AA217" s="124">
        <v>0</v>
      </c>
      <c r="AB217" s="124">
        <f t="shared" si="77"/>
        <v>0</v>
      </c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  <c r="AV217" s="100"/>
      <c r="AW217" s="100"/>
      <c r="AX217" s="100"/>
      <c r="AY217" s="100"/>
      <c r="AZ217" s="100"/>
      <c r="BA217" s="100"/>
      <c r="BB217" s="100"/>
      <c r="BC217" s="100"/>
      <c r="BD217" s="100"/>
      <c r="BE217" s="100"/>
      <c r="BF217" s="100"/>
      <c r="BG217" s="100"/>
      <c r="BH217" s="100"/>
      <c r="BI217" s="100"/>
      <c r="BJ217" s="100"/>
      <c r="BK217" s="100"/>
      <c r="BL217" s="100"/>
      <c r="BM217" s="100"/>
      <c r="BN217" s="100"/>
      <c r="BO217" s="100"/>
      <c r="BP217" s="100"/>
      <c r="BQ217" s="100"/>
      <c r="BR217" s="100"/>
      <c r="BS217" s="100"/>
      <c r="BT217" s="100"/>
      <c r="BU217" s="100"/>
      <c r="BV217" s="100"/>
      <c r="BW217" s="100"/>
      <c r="BX217" s="100"/>
      <c r="BY217" s="100"/>
      <c r="BZ217" s="100"/>
      <c r="CA217" s="100"/>
      <c r="CB217" s="100"/>
      <c r="CC217" s="100"/>
      <c r="CD217" s="100"/>
      <c r="CE217" s="100"/>
      <c r="CF217" s="100"/>
      <c r="CG217" s="100"/>
      <c r="CH217" s="100"/>
      <c r="CI217" s="100"/>
      <c r="CJ217" s="100"/>
      <c r="CK217" s="100"/>
      <c r="CL217" s="100"/>
      <c r="CM217" s="100"/>
      <c r="CN217" s="100"/>
      <c r="CO217" s="100"/>
      <c r="CP217" s="100"/>
      <c r="CQ217" s="100"/>
      <c r="CR217" s="100"/>
      <c r="CS217" s="100"/>
      <c r="CT217" s="100"/>
      <c r="CU217" s="100"/>
      <c r="CV217" s="100"/>
      <c r="CW217" s="100"/>
      <c r="CX217" s="100"/>
      <c r="CY217" s="100"/>
      <c r="CZ217" s="100"/>
      <c r="DA217" s="100"/>
      <c r="DB217" s="100"/>
      <c r="DC217" s="100"/>
      <c r="DD217" s="100"/>
      <c r="DE217" s="100"/>
      <c r="DF217" s="100"/>
      <c r="DG217" s="100"/>
      <c r="DH217" s="100"/>
      <c r="DI217" s="100"/>
      <c r="DJ217" s="100"/>
      <c r="DK217" s="100"/>
      <c r="DL217" s="100"/>
      <c r="DM217" s="100"/>
      <c r="DN217" s="100"/>
      <c r="DO217" s="100"/>
      <c r="DP217" s="100"/>
      <c r="DQ217" s="100"/>
      <c r="DR217" s="100"/>
      <c r="DS217" s="100"/>
      <c r="DT217" s="100"/>
      <c r="DU217" s="100"/>
      <c r="DV217" s="100"/>
      <c r="DW217" s="100"/>
      <c r="DX217" s="100"/>
      <c r="DY217" s="100"/>
      <c r="DZ217" s="100"/>
      <c r="EA217" s="100"/>
      <c r="EB217" s="100"/>
      <c r="EC217" s="100"/>
      <c r="ED217" s="100"/>
      <c r="EE217" s="100"/>
      <c r="EF217" s="100"/>
      <c r="EG217" s="100"/>
      <c r="EH217" s="100"/>
      <c r="EI217" s="100"/>
      <c r="EJ217" s="100"/>
      <c r="EK217" s="100"/>
      <c r="EL217" s="100"/>
      <c r="EM217" s="100"/>
      <c r="EN217" s="100"/>
      <c r="EO217" s="100"/>
      <c r="EP217" s="100"/>
      <c r="EQ217" s="100"/>
      <c r="ER217" s="100"/>
      <c r="ES217" s="100"/>
      <c r="ET217" s="100"/>
      <c r="EU217" s="100"/>
      <c r="EV217" s="100"/>
      <c r="EW217" s="100"/>
      <c r="EX217" s="100"/>
      <c r="EY217" s="100"/>
      <c r="EZ217" s="100"/>
      <c r="FA217" s="100"/>
      <c r="FB217" s="100"/>
      <c r="FC217" s="100"/>
      <c r="FD217" s="100"/>
      <c r="FE217" s="100"/>
      <c r="FF217" s="100"/>
      <c r="FG217" s="100"/>
      <c r="FH217" s="100"/>
      <c r="FI217" s="100"/>
      <c r="FJ217" s="100"/>
      <c r="FK217" s="100"/>
      <c r="FL217" s="100"/>
      <c r="FM217" s="100"/>
      <c r="FN217" s="100"/>
      <c r="FO217" s="100"/>
      <c r="FP217" s="100"/>
      <c r="FQ217" s="100"/>
      <c r="FR217" s="100"/>
      <c r="FS217" s="100"/>
      <c r="FT217" s="100"/>
      <c r="FU217" s="100"/>
      <c r="FV217" s="100"/>
      <c r="FW217" s="100"/>
      <c r="FX217" s="100"/>
      <c r="FY217" s="100"/>
      <c r="FZ217" s="100"/>
      <c r="GA217" s="100"/>
      <c r="GB217" s="100"/>
      <c r="GC217" s="100"/>
      <c r="GD217" s="100"/>
      <c r="GE217" s="100"/>
      <c r="GF217" s="100"/>
      <c r="GG217" s="100"/>
      <c r="GH217" s="100"/>
      <c r="GI217" s="100"/>
      <c r="GJ217" s="100"/>
      <c r="GK217" s="100"/>
      <c r="GL217" s="100"/>
      <c r="GM217" s="100"/>
      <c r="GN217" s="100"/>
      <c r="GO217" s="100"/>
      <c r="GP217" s="100"/>
      <c r="GQ217" s="100"/>
      <c r="GR217" s="100"/>
      <c r="GS217" s="100"/>
      <c r="GT217" s="100"/>
      <c r="GU217" s="100"/>
      <c r="GV217" s="100"/>
      <c r="GW217" s="100"/>
      <c r="GX217" s="100"/>
      <c r="GY217" s="100"/>
      <c r="GZ217" s="100"/>
      <c r="HA217" s="100"/>
      <c r="HB217" s="100"/>
      <c r="HC217" s="100"/>
      <c r="HD217" s="100"/>
      <c r="HE217" s="100"/>
      <c r="HF217" s="100"/>
      <c r="HG217" s="100"/>
      <c r="HH217" s="100"/>
      <c r="HI217" s="100"/>
      <c r="HJ217" s="100"/>
      <c r="HK217" s="100"/>
      <c r="HL217" s="100"/>
      <c r="HM217" s="100"/>
      <c r="HN217" s="100"/>
      <c r="HO217" s="100"/>
      <c r="HP217" s="100"/>
      <c r="HQ217" s="100"/>
      <c r="HR217" s="100"/>
      <c r="HS217" s="100"/>
      <c r="HT217" s="100"/>
      <c r="HU217" s="100"/>
      <c r="HV217" s="100"/>
      <c r="HW217" s="100"/>
      <c r="HX217" s="100"/>
      <c r="HY217" s="100"/>
      <c r="HZ217" s="100"/>
      <c r="IA217" s="100"/>
      <c r="IB217" s="100"/>
      <c r="IC217" s="100"/>
      <c r="ID217" s="100"/>
      <c r="IE217" s="100"/>
      <c r="IF217" s="100"/>
      <c r="IG217" s="100"/>
      <c r="IH217" s="100"/>
      <c r="II217" s="100"/>
      <c r="IJ217" s="100"/>
      <c r="IK217" s="100"/>
      <c r="IL217" s="100"/>
      <c r="IM217" s="100"/>
      <c r="IN217" s="100"/>
      <c r="IO217" s="100"/>
      <c r="IP217" s="100"/>
      <c r="IQ217" s="100"/>
      <c r="IR217" s="100"/>
    </row>
    <row r="218" spans="1:252" ht="31.2" x14ac:dyDescent="0.3">
      <c r="A218" s="117" t="s">
        <v>182</v>
      </c>
      <c r="B218" s="118">
        <f t="shared" si="69"/>
        <v>488098</v>
      </c>
      <c r="C218" s="118">
        <f t="shared" si="69"/>
        <v>483280</v>
      </c>
      <c r="D218" s="118">
        <f t="shared" si="69"/>
        <v>-4818</v>
      </c>
      <c r="E218" s="118">
        <f>SUM(E219:E221)</f>
        <v>0</v>
      </c>
      <c r="F218" s="118">
        <f>SUM(F219:F221)</f>
        <v>0</v>
      </c>
      <c r="G218" s="118">
        <f t="shared" si="70"/>
        <v>0</v>
      </c>
      <c r="H218" s="118">
        <f>SUM(H219:H221)</f>
        <v>0</v>
      </c>
      <c r="I218" s="118">
        <f>SUM(I219:I221)</f>
        <v>0</v>
      </c>
      <c r="J218" s="118">
        <f t="shared" si="71"/>
        <v>0</v>
      </c>
      <c r="K218" s="118">
        <f>SUM(K219:K221)</f>
        <v>7098</v>
      </c>
      <c r="L218" s="118">
        <f>SUM(L219:L221)</f>
        <v>2280</v>
      </c>
      <c r="M218" s="118">
        <f t="shared" si="72"/>
        <v>-4818</v>
      </c>
      <c r="N218" s="118">
        <f>SUM(N219:N221)</f>
        <v>481000</v>
      </c>
      <c r="O218" s="118">
        <f>SUM(O219:O221)</f>
        <v>481000</v>
      </c>
      <c r="P218" s="118">
        <f t="shared" si="73"/>
        <v>0</v>
      </c>
      <c r="Q218" s="118">
        <f>SUM(Q219:Q221)</f>
        <v>0</v>
      </c>
      <c r="R218" s="118">
        <f>SUM(R219:R221)</f>
        <v>0</v>
      </c>
      <c r="S218" s="118">
        <f t="shared" si="74"/>
        <v>0</v>
      </c>
      <c r="T218" s="118">
        <f>SUM(T219:T221)</f>
        <v>0</v>
      </c>
      <c r="U218" s="118">
        <f>SUM(U219:U221)</f>
        <v>0</v>
      </c>
      <c r="V218" s="118">
        <f t="shared" si="75"/>
        <v>0</v>
      </c>
      <c r="W218" s="118">
        <f>SUM(W219:W221)</f>
        <v>0</v>
      </c>
      <c r="X218" s="118">
        <f>SUM(X219:X221)</f>
        <v>0</v>
      </c>
      <c r="Y218" s="118">
        <f t="shared" si="76"/>
        <v>0</v>
      </c>
      <c r="Z218" s="118">
        <f>SUM(Z219:Z221)</f>
        <v>0</v>
      </c>
      <c r="AA218" s="118">
        <f>SUM(AA219:AA221)</f>
        <v>0</v>
      </c>
      <c r="AB218" s="118">
        <f t="shared" si="77"/>
        <v>0</v>
      </c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  <c r="AV218" s="100"/>
      <c r="AW218" s="100"/>
      <c r="AX218" s="100"/>
      <c r="AY218" s="100"/>
      <c r="AZ218" s="100"/>
      <c r="BA218" s="100"/>
      <c r="BB218" s="100"/>
      <c r="BC218" s="100"/>
      <c r="BD218" s="100"/>
      <c r="BE218" s="100"/>
      <c r="BF218" s="100"/>
      <c r="BG218" s="100"/>
      <c r="BH218" s="100"/>
      <c r="BI218" s="100"/>
      <c r="BJ218" s="100"/>
      <c r="BK218" s="100"/>
      <c r="BL218" s="100"/>
      <c r="BM218" s="100"/>
      <c r="BN218" s="100"/>
      <c r="BO218" s="100"/>
      <c r="BP218" s="100"/>
      <c r="BQ218" s="100"/>
      <c r="BR218" s="100"/>
      <c r="BS218" s="100"/>
      <c r="BT218" s="100"/>
      <c r="BU218" s="100"/>
      <c r="BV218" s="100"/>
      <c r="BW218" s="100"/>
      <c r="BX218" s="100"/>
      <c r="BY218" s="100"/>
      <c r="BZ218" s="100"/>
      <c r="CA218" s="100"/>
      <c r="CB218" s="100"/>
      <c r="CC218" s="100"/>
      <c r="CD218" s="100"/>
      <c r="CE218" s="100"/>
      <c r="CF218" s="100"/>
      <c r="CG218" s="100"/>
      <c r="CH218" s="100"/>
      <c r="CI218" s="100"/>
      <c r="CJ218" s="100"/>
      <c r="CK218" s="100"/>
      <c r="CL218" s="100"/>
      <c r="CM218" s="100"/>
      <c r="CN218" s="100"/>
      <c r="CO218" s="100"/>
      <c r="CP218" s="100"/>
      <c r="CQ218" s="100"/>
      <c r="CR218" s="100"/>
      <c r="CS218" s="100"/>
      <c r="CT218" s="100"/>
      <c r="CU218" s="100"/>
      <c r="CV218" s="100"/>
      <c r="CW218" s="100"/>
      <c r="CX218" s="100"/>
      <c r="CY218" s="100"/>
      <c r="CZ218" s="100"/>
      <c r="DA218" s="100"/>
      <c r="DB218" s="100"/>
      <c r="DC218" s="100"/>
      <c r="DD218" s="100"/>
      <c r="DE218" s="100"/>
      <c r="DF218" s="100"/>
      <c r="DG218" s="100"/>
      <c r="DH218" s="100"/>
      <c r="DI218" s="100"/>
      <c r="DJ218" s="100"/>
      <c r="DK218" s="100"/>
      <c r="DL218" s="100"/>
      <c r="DM218" s="100"/>
      <c r="DN218" s="100"/>
      <c r="DO218" s="100"/>
      <c r="DP218" s="100"/>
      <c r="DQ218" s="100"/>
      <c r="DR218" s="100"/>
      <c r="DS218" s="100"/>
      <c r="DT218" s="100"/>
      <c r="DU218" s="100"/>
      <c r="DV218" s="100"/>
      <c r="DW218" s="100"/>
      <c r="DX218" s="100"/>
      <c r="DY218" s="100"/>
      <c r="DZ218" s="100"/>
      <c r="EA218" s="100"/>
      <c r="EB218" s="100"/>
      <c r="EC218" s="100"/>
      <c r="ED218" s="100"/>
      <c r="EE218" s="100"/>
      <c r="EF218" s="100"/>
      <c r="EG218" s="100"/>
      <c r="EH218" s="100"/>
      <c r="EI218" s="100"/>
      <c r="EJ218" s="100"/>
      <c r="EK218" s="100"/>
      <c r="EL218" s="100"/>
      <c r="EM218" s="100"/>
      <c r="EN218" s="100"/>
      <c r="EO218" s="100"/>
      <c r="EP218" s="100"/>
      <c r="EQ218" s="100"/>
      <c r="ER218" s="100"/>
      <c r="ES218" s="100"/>
      <c r="ET218" s="100"/>
      <c r="EU218" s="100"/>
      <c r="EV218" s="100"/>
      <c r="EW218" s="100"/>
      <c r="EX218" s="100"/>
      <c r="EY218" s="100"/>
      <c r="EZ218" s="100"/>
      <c r="FA218" s="100"/>
      <c r="FB218" s="100"/>
      <c r="FC218" s="100"/>
      <c r="FD218" s="100"/>
      <c r="FE218" s="100"/>
      <c r="FF218" s="100"/>
      <c r="FG218" s="100"/>
      <c r="FH218" s="100"/>
      <c r="FI218" s="100"/>
      <c r="FJ218" s="100"/>
      <c r="FK218" s="100"/>
      <c r="FL218" s="100"/>
      <c r="FM218" s="100"/>
      <c r="FN218" s="100"/>
      <c r="FO218" s="100"/>
      <c r="FP218" s="100"/>
      <c r="FQ218" s="100"/>
      <c r="FR218" s="100"/>
      <c r="FS218" s="100"/>
      <c r="FT218" s="100"/>
      <c r="FU218" s="100"/>
      <c r="FV218" s="100"/>
      <c r="FW218" s="100"/>
      <c r="FX218" s="100"/>
      <c r="FY218" s="100"/>
      <c r="FZ218" s="100"/>
      <c r="GA218" s="100"/>
      <c r="GB218" s="100"/>
      <c r="GC218" s="100"/>
      <c r="GD218" s="116"/>
      <c r="GE218" s="116"/>
      <c r="GF218" s="116"/>
      <c r="GG218" s="116"/>
      <c r="GH218" s="116"/>
      <c r="GI218" s="116"/>
      <c r="GJ218" s="116"/>
      <c r="GK218" s="116"/>
      <c r="GL218" s="116"/>
      <c r="GM218" s="116"/>
      <c r="GN218" s="116"/>
      <c r="GO218" s="116"/>
      <c r="GP218" s="116"/>
      <c r="GQ218" s="116"/>
      <c r="GR218" s="116"/>
      <c r="GS218" s="116"/>
      <c r="GT218" s="116"/>
      <c r="GU218" s="116"/>
      <c r="GV218" s="116"/>
      <c r="GW218" s="116"/>
      <c r="GX218" s="116"/>
      <c r="GY218" s="116"/>
      <c r="GZ218" s="116"/>
      <c r="HA218" s="116"/>
      <c r="HB218" s="116"/>
      <c r="HC218" s="116"/>
      <c r="HD218" s="116"/>
      <c r="HE218" s="116"/>
      <c r="HF218" s="116"/>
      <c r="HG218" s="116"/>
      <c r="HH218" s="116"/>
      <c r="HI218" s="116"/>
      <c r="HJ218" s="116"/>
      <c r="HK218" s="116"/>
      <c r="HL218" s="116"/>
      <c r="HM218" s="116"/>
      <c r="HN218" s="116"/>
      <c r="HO218" s="116"/>
      <c r="HP218" s="116"/>
      <c r="HQ218" s="116"/>
      <c r="HR218" s="116"/>
      <c r="HS218" s="116"/>
      <c r="HT218" s="116"/>
      <c r="HU218" s="116"/>
      <c r="HV218" s="116"/>
      <c r="HW218" s="116"/>
      <c r="HX218" s="116"/>
      <c r="HY218" s="116"/>
      <c r="HZ218" s="116"/>
      <c r="IA218" s="116"/>
      <c r="IB218" s="116"/>
      <c r="IC218" s="116"/>
      <c r="ID218" s="116"/>
      <c r="IE218" s="116"/>
      <c r="IF218" s="116"/>
      <c r="IG218" s="116"/>
      <c r="IH218" s="116"/>
      <c r="II218" s="116"/>
      <c r="IJ218" s="116"/>
      <c r="IK218" s="116"/>
      <c r="IL218" s="116"/>
      <c r="IM218" s="116"/>
      <c r="IN218" s="116"/>
      <c r="IO218" s="116"/>
      <c r="IP218" s="116"/>
      <c r="IQ218" s="116"/>
      <c r="IR218" s="116"/>
    </row>
    <row r="219" spans="1:252" ht="31.2" x14ac:dyDescent="0.3">
      <c r="A219" s="125" t="s">
        <v>149</v>
      </c>
      <c r="B219" s="124">
        <f t="shared" si="69"/>
        <v>4818</v>
      </c>
      <c r="C219" s="124">
        <f t="shared" si="69"/>
        <v>0</v>
      </c>
      <c r="D219" s="124">
        <f t="shared" si="69"/>
        <v>-4818</v>
      </c>
      <c r="E219" s="124">
        <v>0</v>
      </c>
      <c r="F219" s="124">
        <v>0</v>
      </c>
      <c r="G219" s="124">
        <f t="shared" si="70"/>
        <v>0</v>
      </c>
      <c r="H219" s="124">
        <v>0</v>
      </c>
      <c r="I219" s="124">
        <v>0</v>
      </c>
      <c r="J219" s="124">
        <f t="shared" si="71"/>
        <v>0</v>
      </c>
      <c r="K219" s="124">
        <v>4818</v>
      </c>
      <c r="L219" s="124">
        <f>4818-4818</f>
        <v>0</v>
      </c>
      <c r="M219" s="124">
        <f t="shared" si="72"/>
        <v>-4818</v>
      </c>
      <c r="N219" s="124"/>
      <c r="O219" s="124"/>
      <c r="P219" s="124">
        <f t="shared" si="73"/>
        <v>0</v>
      </c>
      <c r="Q219" s="124">
        <v>0</v>
      </c>
      <c r="R219" s="124">
        <v>0</v>
      </c>
      <c r="S219" s="124">
        <f t="shared" si="74"/>
        <v>0</v>
      </c>
      <c r="T219" s="124">
        <v>0</v>
      </c>
      <c r="U219" s="124">
        <v>0</v>
      </c>
      <c r="V219" s="124">
        <f t="shared" si="75"/>
        <v>0</v>
      </c>
      <c r="W219" s="124">
        <v>0</v>
      </c>
      <c r="X219" s="124">
        <v>0</v>
      </c>
      <c r="Y219" s="124">
        <f t="shared" si="76"/>
        <v>0</v>
      </c>
      <c r="Z219" s="124">
        <v>0</v>
      </c>
      <c r="AA219" s="124">
        <v>0</v>
      </c>
      <c r="AB219" s="124">
        <f t="shared" si="77"/>
        <v>0</v>
      </c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  <c r="AV219" s="100"/>
      <c r="AW219" s="100"/>
      <c r="AX219" s="100"/>
      <c r="AY219" s="100"/>
      <c r="AZ219" s="100"/>
      <c r="BA219" s="100"/>
      <c r="BB219" s="100"/>
      <c r="BC219" s="100"/>
      <c r="BD219" s="100"/>
      <c r="BE219" s="100"/>
      <c r="BF219" s="100"/>
      <c r="BG219" s="100"/>
      <c r="BH219" s="100"/>
      <c r="BI219" s="100"/>
      <c r="BJ219" s="100"/>
      <c r="BK219" s="100"/>
      <c r="BL219" s="100"/>
      <c r="BM219" s="100"/>
      <c r="BN219" s="100"/>
      <c r="BO219" s="100"/>
      <c r="BP219" s="100"/>
      <c r="BQ219" s="100"/>
      <c r="BR219" s="100"/>
      <c r="BS219" s="100"/>
      <c r="BT219" s="100"/>
      <c r="BU219" s="100"/>
      <c r="BV219" s="100"/>
      <c r="BW219" s="100"/>
      <c r="BX219" s="100"/>
      <c r="BY219" s="100"/>
      <c r="BZ219" s="100"/>
      <c r="CA219" s="100"/>
      <c r="CB219" s="100"/>
      <c r="CC219" s="100"/>
      <c r="CD219" s="100"/>
      <c r="CE219" s="100"/>
      <c r="CF219" s="100"/>
      <c r="CG219" s="100"/>
      <c r="CH219" s="100"/>
      <c r="CI219" s="100"/>
      <c r="CJ219" s="100"/>
      <c r="CK219" s="100"/>
      <c r="CL219" s="100"/>
      <c r="CM219" s="100"/>
      <c r="CN219" s="100"/>
      <c r="CO219" s="100"/>
      <c r="CP219" s="100"/>
      <c r="CQ219" s="100"/>
      <c r="CR219" s="100"/>
      <c r="CS219" s="100"/>
      <c r="CT219" s="100"/>
      <c r="CU219" s="100"/>
      <c r="CV219" s="100"/>
      <c r="CW219" s="100"/>
      <c r="CX219" s="100"/>
      <c r="CY219" s="100"/>
      <c r="CZ219" s="100"/>
      <c r="DA219" s="100"/>
      <c r="DB219" s="100"/>
      <c r="DC219" s="100"/>
      <c r="DD219" s="100"/>
      <c r="DE219" s="100"/>
      <c r="DF219" s="100"/>
      <c r="DG219" s="100"/>
      <c r="DH219" s="100"/>
      <c r="DI219" s="100"/>
      <c r="DJ219" s="100"/>
      <c r="DK219" s="100"/>
      <c r="DL219" s="100"/>
      <c r="DM219" s="100"/>
      <c r="DN219" s="100"/>
      <c r="DO219" s="100"/>
      <c r="DP219" s="100"/>
      <c r="DQ219" s="100"/>
      <c r="DR219" s="100"/>
      <c r="DS219" s="100"/>
      <c r="DT219" s="100"/>
      <c r="DU219" s="100"/>
      <c r="DV219" s="100"/>
      <c r="DW219" s="100"/>
      <c r="DX219" s="100"/>
      <c r="DY219" s="100"/>
      <c r="DZ219" s="100"/>
      <c r="EA219" s="100"/>
      <c r="EB219" s="100"/>
      <c r="EC219" s="100"/>
      <c r="ED219" s="100"/>
      <c r="EE219" s="100"/>
      <c r="EF219" s="100"/>
      <c r="EG219" s="100"/>
      <c r="EH219" s="100"/>
      <c r="EI219" s="100"/>
      <c r="EJ219" s="100"/>
      <c r="EK219" s="100"/>
      <c r="EL219" s="100"/>
      <c r="EM219" s="100"/>
      <c r="EN219" s="100"/>
      <c r="EO219" s="100"/>
      <c r="EP219" s="100"/>
      <c r="EQ219" s="100"/>
      <c r="ER219" s="100"/>
      <c r="ES219" s="100"/>
      <c r="ET219" s="100"/>
      <c r="EU219" s="100"/>
      <c r="EV219" s="100"/>
      <c r="EW219" s="100"/>
      <c r="EX219" s="100"/>
      <c r="EY219" s="100"/>
      <c r="EZ219" s="100"/>
      <c r="FA219" s="100"/>
      <c r="FB219" s="100"/>
      <c r="FC219" s="100"/>
      <c r="FD219" s="100"/>
      <c r="FE219" s="100"/>
      <c r="FF219" s="100"/>
      <c r="FG219" s="100"/>
      <c r="FH219" s="100"/>
      <c r="FI219" s="100"/>
      <c r="FJ219" s="100"/>
      <c r="FK219" s="100"/>
      <c r="FL219" s="100"/>
      <c r="FM219" s="100"/>
      <c r="FN219" s="100"/>
      <c r="FO219" s="100"/>
      <c r="FP219" s="100"/>
      <c r="FQ219" s="100"/>
      <c r="FR219" s="100"/>
      <c r="FS219" s="100"/>
      <c r="FT219" s="100"/>
      <c r="FU219" s="100"/>
      <c r="FV219" s="100"/>
      <c r="FW219" s="100"/>
      <c r="FX219" s="100"/>
      <c r="FY219" s="100"/>
      <c r="FZ219" s="100"/>
      <c r="GA219" s="100"/>
      <c r="GB219" s="100"/>
      <c r="GC219" s="100"/>
      <c r="GD219" s="100"/>
      <c r="GE219" s="100"/>
      <c r="GF219" s="100"/>
      <c r="GG219" s="100"/>
      <c r="GH219" s="100"/>
      <c r="GI219" s="100"/>
      <c r="GJ219" s="100"/>
      <c r="GK219" s="100"/>
      <c r="GL219" s="100"/>
      <c r="GM219" s="100"/>
      <c r="GN219" s="100"/>
      <c r="GO219" s="100"/>
      <c r="GP219" s="100"/>
      <c r="GQ219" s="100"/>
      <c r="GR219" s="100"/>
      <c r="GS219" s="100"/>
      <c r="GT219" s="100"/>
      <c r="GU219" s="100"/>
      <c r="GV219" s="100"/>
      <c r="GW219" s="100"/>
      <c r="GX219" s="100"/>
      <c r="GY219" s="100"/>
      <c r="GZ219" s="100"/>
      <c r="HA219" s="100"/>
      <c r="HB219" s="100"/>
      <c r="HC219" s="100"/>
      <c r="HD219" s="100"/>
      <c r="HE219" s="100"/>
      <c r="HF219" s="100"/>
      <c r="HG219" s="100"/>
      <c r="HH219" s="100"/>
      <c r="HI219" s="100"/>
      <c r="HJ219" s="100"/>
      <c r="HK219" s="100"/>
      <c r="HL219" s="100"/>
      <c r="HM219" s="100"/>
      <c r="HN219" s="100"/>
      <c r="HO219" s="100"/>
      <c r="HP219" s="100"/>
      <c r="HQ219" s="100"/>
      <c r="HR219" s="100"/>
      <c r="HS219" s="100"/>
      <c r="HT219" s="100"/>
      <c r="HU219" s="100"/>
      <c r="HV219" s="100"/>
      <c r="HW219" s="100"/>
      <c r="HX219" s="100"/>
      <c r="HY219" s="100"/>
      <c r="HZ219" s="100"/>
      <c r="IA219" s="100"/>
      <c r="IB219" s="100"/>
      <c r="IC219" s="100"/>
      <c r="ID219" s="100"/>
      <c r="IE219" s="100"/>
      <c r="IF219" s="100"/>
      <c r="IG219" s="100"/>
      <c r="IH219" s="100"/>
      <c r="II219" s="100"/>
      <c r="IJ219" s="100"/>
      <c r="IK219" s="100"/>
      <c r="IL219" s="100"/>
      <c r="IM219" s="100"/>
      <c r="IN219" s="100"/>
      <c r="IO219" s="100"/>
      <c r="IP219" s="100"/>
      <c r="IQ219" s="100"/>
      <c r="IR219" s="100"/>
    </row>
    <row r="220" spans="1:252" ht="31.2" x14ac:dyDescent="0.3">
      <c r="A220" s="125" t="s">
        <v>269</v>
      </c>
      <c r="B220" s="124">
        <f t="shared" si="69"/>
        <v>2280</v>
      </c>
      <c r="C220" s="124">
        <f t="shared" si="69"/>
        <v>2280</v>
      </c>
      <c r="D220" s="124">
        <f t="shared" si="69"/>
        <v>0</v>
      </c>
      <c r="E220" s="124">
        <v>0</v>
      </c>
      <c r="F220" s="124">
        <v>0</v>
      </c>
      <c r="G220" s="124">
        <f t="shared" si="70"/>
        <v>0</v>
      </c>
      <c r="H220" s="124">
        <v>0</v>
      </c>
      <c r="I220" s="124">
        <v>0</v>
      </c>
      <c r="J220" s="124">
        <f t="shared" si="71"/>
        <v>0</v>
      </c>
      <c r="K220" s="124">
        <v>2280</v>
      </c>
      <c r="L220" s="124">
        <v>2280</v>
      </c>
      <c r="M220" s="124">
        <f t="shared" si="72"/>
        <v>0</v>
      </c>
      <c r="N220" s="124"/>
      <c r="O220" s="124"/>
      <c r="P220" s="124">
        <f t="shared" si="73"/>
        <v>0</v>
      </c>
      <c r="Q220" s="124">
        <v>0</v>
      </c>
      <c r="R220" s="124">
        <v>0</v>
      </c>
      <c r="S220" s="124">
        <f t="shared" si="74"/>
        <v>0</v>
      </c>
      <c r="T220" s="124">
        <v>0</v>
      </c>
      <c r="U220" s="124">
        <v>0</v>
      </c>
      <c r="V220" s="124">
        <f t="shared" si="75"/>
        <v>0</v>
      </c>
      <c r="W220" s="124">
        <v>0</v>
      </c>
      <c r="X220" s="124">
        <v>0</v>
      </c>
      <c r="Y220" s="124">
        <f t="shared" si="76"/>
        <v>0</v>
      </c>
      <c r="Z220" s="124">
        <v>0</v>
      </c>
      <c r="AA220" s="124">
        <v>0</v>
      </c>
      <c r="AB220" s="124">
        <f t="shared" si="77"/>
        <v>0</v>
      </c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100"/>
      <c r="BE220" s="100"/>
      <c r="BF220" s="100"/>
      <c r="BG220" s="100"/>
      <c r="BH220" s="100"/>
      <c r="BI220" s="100"/>
      <c r="BJ220" s="100"/>
      <c r="BK220" s="100"/>
      <c r="BL220" s="100"/>
      <c r="BM220" s="100"/>
      <c r="BN220" s="100"/>
      <c r="BO220" s="100"/>
      <c r="BP220" s="100"/>
      <c r="BQ220" s="100"/>
      <c r="BR220" s="100"/>
      <c r="BS220" s="100"/>
      <c r="BT220" s="100"/>
      <c r="BU220" s="100"/>
      <c r="BV220" s="100"/>
      <c r="BW220" s="100"/>
      <c r="BX220" s="100"/>
      <c r="BY220" s="100"/>
      <c r="BZ220" s="100"/>
      <c r="CA220" s="100"/>
      <c r="CB220" s="100"/>
      <c r="CC220" s="100"/>
      <c r="CD220" s="100"/>
      <c r="CE220" s="100"/>
      <c r="CF220" s="100"/>
      <c r="CG220" s="100"/>
      <c r="CH220" s="100"/>
      <c r="CI220" s="100"/>
      <c r="CJ220" s="100"/>
      <c r="CK220" s="100"/>
      <c r="CL220" s="100"/>
      <c r="CM220" s="100"/>
      <c r="CN220" s="100"/>
      <c r="CO220" s="100"/>
      <c r="CP220" s="100"/>
      <c r="CQ220" s="100"/>
      <c r="CR220" s="100"/>
      <c r="CS220" s="100"/>
      <c r="CT220" s="100"/>
      <c r="CU220" s="100"/>
      <c r="CV220" s="100"/>
      <c r="CW220" s="100"/>
      <c r="CX220" s="100"/>
      <c r="CY220" s="100"/>
      <c r="CZ220" s="100"/>
      <c r="DA220" s="100"/>
      <c r="DB220" s="100"/>
      <c r="DC220" s="100"/>
      <c r="DD220" s="100"/>
      <c r="DE220" s="100"/>
      <c r="DF220" s="100"/>
      <c r="DG220" s="100"/>
      <c r="DH220" s="100"/>
      <c r="DI220" s="100"/>
      <c r="DJ220" s="100"/>
      <c r="DK220" s="100"/>
      <c r="DL220" s="100"/>
      <c r="DM220" s="100"/>
      <c r="DN220" s="100"/>
      <c r="DO220" s="100"/>
      <c r="DP220" s="100"/>
      <c r="DQ220" s="100"/>
      <c r="DR220" s="100"/>
      <c r="DS220" s="100"/>
      <c r="DT220" s="100"/>
      <c r="DU220" s="100"/>
      <c r="DV220" s="100"/>
      <c r="DW220" s="100"/>
      <c r="DX220" s="100"/>
      <c r="DY220" s="100"/>
      <c r="DZ220" s="100"/>
      <c r="EA220" s="100"/>
      <c r="EB220" s="100"/>
      <c r="EC220" s="100"/>
      <c r="ED220" s="100"/>
      <c r="EE220" s="100"/>
      <c r="EF220" s="100"/>
      <c r="EG220" s="100"/>
      <c r="EH220" s="100"/>
      <c r="EI220" s="100"/>
      <c r="EJ220" s="100"/>
      <c r="EK220" s="100"/>
      <c r="EL220" s="100"/>
      <c r="EM220" s="100"/>
      <c r="EN220" s="100"/>
      <c r="EO220" s="100"/>
      <c r="EP220" s="100"/>
      <c r="EQ220" s="100"/>
      <c r="ER220" s="100"/>
      <c r="ES220" s="100"/>
      <c r="ET220" s="100"/>
      <c r="EU220" s="100"/>
      <c r="EV220" s="100"/>
      <c r="EW220" s="100"/>
      <c r="EX220" s="100"/>
      <c r="EY220" s="100"/>
      <c r="EZ220" s="100"/>
      <c r="FA220" s="100"/>
      <c r="FB220" s="100"/>
      <c r="FC220" s="100"/>
      <c r="FD220" s="100"/>
      <c r="FE220" s="100"/>
      <c r="FF220" s="100"/>
      <c r="FG220" s="100"/>
      <c r="FH220" s="100"/>
      <c r="FI220" s="100"/>
      <c r="FJ220" s="100"/>
      <c r="FK220" s="100"/>
      <c r="FL220" s="100"/>
      <c r="FM220" s="100"/>
      <c r="FN220" s="100"/>
      <c r="FO220" s="100"/>
      <c r="FP220" s="100"/>
      <c r="FQ220" s="100"/>
      <c r="FR220" s="100"/>
      <c r="FS220" s="100"/>
      <c r="FT220" s="100"/>
      <c r="FU220" s="100"/>
      <c r="FV220" s="100"/>
      <c r="FW220" s="100"/>
      <c r="FX220" s="100"/>
      <c r="FY220" s="100"/>
      <c r="FZ220" s="100"/>
      <c r="GA220" s="100"/>
      <c r="GB220" s="100"/>
      <c r="GC220" s="100"/>
      <c r="GD220" s="100"/>
      <c r="GE220" s="100"/>
      <c r="GF220" s="100"/>
      <c r="GG220" s="100"/>
      <c r="GH220" s="100"/>
      <c r="GI220" s="100"/>
      <c r="GJ220" s="100"/>
      <c r="GK220" s="100"/>
      <c r="GL220" s="100"/>
      <c r="GM220" s="100"/>
      <c r="GN220" s="100"/>
      <c r="GO220" s="100"/>
      <c r="GP220" s="100"/>
      <c r="GQ220" s="100"/>
      <c r="GR220" s="100"/>
      <c r="GS220" s="100"/>
      <c r="GT220" s="100"/>
      <c r="GU220" s="100"/>
      <c r="GV220" s="100"/>
      <c r="GW220" s="100"/>
      <c r="GX220" s="100"/>
      <c r="GY220" s="100"/>
      <c r="GZ220" s="100"/>
      <c r="HA220" s="100"/>
      <c r="HB220" s="100"/>
      <c r="HC220" s="100"/>
      <c r="HD220" s="100"/>
      <c r="HE220" s="100"/>
      <c r="HF220" s="100"/>
      <c r="HG220" s="100"/>
      <c r="HH220" s="100"/>
      <c r="HI220" s="100"/>
      <c r="HJ220" s="100"/>
      <c r="HK220" s="100"/>
      <c r="HL220" s="100"/>
      <c r="HM220" s="100"/>
      <c r="HN220" s="100"/>
      <c r="HO220" s="100"/>
      <c r="HP220" s="100"/>
      <c r="HQ220" s="100"/>
      <c r="HR220" s="100"/>
      <c r="HS220" s="100"/>
      <c r="HT220" s="100"/>
      <c r="HU220" s="100"/>
      <c r="HV220" s="100"/>
      <c r="HW220" s="100"/>
      <c r="HX220" s="100"/>
      <c r="HY220" s="100"/>
      <c r="HZ220" s="100"/>
      <c r="IA220" s="100"/>
      <c r="IB220" s="100"/>
      <c r="IC220" s="100"/>
      <c r="ID220" s="100"/>
      <c r="IE220" s="100"/>
      <c r="IF220" s="100"/>
      <c r="IG220" s="100"/>
      <c r="IH220" s="100"/>
      <c r="II220" s="100"/>
      <c r="IJ220" s="100"/>
      <c r="IK220" s="100"/>
      <c r="IL220" s="100"/>
      <c r="IM220" s="100"/>
      <c r="IN220" s="100"/>
      <c r="IO220" s="100"/>
      <c r="IP220" s="100"/>
      <c r="IQ220" s="100"/>
      <c r="IR220" s="100"/>
    </row>
    <row r="221" spans="1:252" ht="78" x14ac:dyDescent="0.3">
      <c r="A221" s="125" t="s">
        <v>270</v>
      </c>
      <c r="B221" s="124">
        <f t="shared" si="69"/>
        <v>481000</v>
      </c>
      <c r="C221" s="124">
        <f t="shared" si="69"/>
        <v>481000</v>
      </c>
      <c r="D221" s="124">
        <f t="shared" si="69"/>
        <v>0</v>
      </c>
      <c r="E221" s="124">
        <v>0</v>
      </c>
      <c r="F221" s="124">
        <v>0</v>
      </c>
      <c r="G221" s="124">
        <f t="shared" si="70"/>
        <v>0</v>
      </c>
      <c r="H221" s="124">
        <v>0</v>
      </c>
      <c r="I221" s="124">
        <v>0</v>
      </c>
      <c r="J221" s="124">
        <f t="shared" si="71"/>
        <v>0</v>
      </c>
      <c r="K221" s="124">
        <v>0</v>
      </c>
      <c r="L221" s="124">
        <v>0</v>
      </c>
      <c r="M221" s="124">
        <f t="shared" si="72"/>
        <v>0</v>
      </c>
      <c r="N221" s="124">
        <v>481000</v>
      </c>
      <c r="O221" s="124">
        <v>481000</v>
      </c>
      <c r="P221" s="124">
        <f t="shared" si="73"/>
        <v>0</v>
      </c>
      <c r="Q221" s="124">
        <v>0</v>
      </c>
      <c r="R221" s="124">
        <v>0</v>
      </c>
      <c r="S221" s="124">
        <f t="shared" si="74"/>
        <v>0</v>
      </c>
      <c r="T221" s="124">
        <v>0</v>
      </c>
      <c r="U221" s="124">
        <v>0</v>
      </c>
      <c r="V221" s="124">
        <f t="shared" si="75"/>
        <v>0</v>
      </c>
      <c r="W221" s="124">
        <v>0</v>
      </c>
      <c r="X221" s="124">
        <v>0</v>
      </c>
      <c r="Y221" s="124">
        <f t="shared" si="76"/>
        <v>0</v>
      </c>
      <c r="Z221" s="124">
        <v>0</v>
      </c>
      <c r="AA221" s="124">
        <v>0</v>
      </c>
      <c r="AB221" s="124">
        <f t="shared" si="77"/>
        <v>0</v>
      </c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  <c r="BB221" s="100"/>
      <c r="BC221" s="100"/>
      <c r="BD221" s="100"/>
      <c r="BE221" s="100"/>
      <c r="BF221" s="100"/>
      <c r="BG221" s="100"/>
      <c r="BH221" s="100"/>
      <c r="BI221" s="100"/>
      <c r="BJ221" s="100"/>
      <c r="BK221" s="100"/>
      <c r="BL221" s="100"/>
      <c r="BM221" s="100"/>
      <c r="BN221" s="100"/>
      <c r="BO221" s="100"/>
      <c r="BP221" s="100"/>
      <c r="BQ221" s="100"/>
      <c r="BR221" s="100"/>
      <c r="BS221" s="100"/>
      <c r="BT221" s="100"/>
      <c r="BU221" s="100"/>
      <c r="BV221" s="100"/>
      <c r="BW221" s="100"/>
      <c r="BX221" s="100"/>
      <c r="BY221" s="100"/>
      <c r="BZ221" s="100"/>
      <c r="CA221" s="100"/>
      <c r="CB221" s="100"/>
      <c r="CC221" s="100"/>
      <c r="CD221" s="100"/>
      <c r="CE221" s="100"/>
      <c r="CF221" s="100"/>
      <c r="CG221" s="100"/>
      <c r="CH221" s="100"/>
      <c r="CI221" s="100"/>
      <c r="CJ221" s="100"/>
      <c r="CK221" s="100"/>
      <c r="CL221" s="100"/>
      <c r="CM221" s="100"/>
      <c r="CN221" s="100"/>
      <c r="CO221" s="100"/>
      <c r="CP221" s="100"/>
      <c r="CQ221" s="100"/>
      <c r="CR221" s="100"/>
      <c r="CS221" s="100"/>
      <c r="CT221" s="100"/>
      <c r="CU221" s="100"/>
      <c r="CV221" s="100"/>
      <c r="CW221" s="100"/>
      <c r="CX221" s="100"/>
      <c r="CY221" s="100"/>
      <c r="CZ221" s="100"/>
      <c r="DA221" s="100"/>
      <c r="DB221" s="100"/>
      <c r="DC221" s="100"/>
      <c r="DD221" s="100"/>
      <c r="DE221" s="100"/>
      <c r="DF221" s="100"/>
      <c r="DG221" s="100"/>
      <c r="DH221" s="100"/>
      <c r="DI221" s="100"/>
      <c r="DJ221" s="100"/>
      <c r="DK221" s="100"/>
      <c r="DL221" s="100"/>
      <c r="DM221" s="100"/>
      <c r="DN221" s="100"/>
      <c r="DO221" s="100"/>
      <c r="DP221" s="100"/>
      <c r="DQ221" s="100"/>
      <c r="DR221" s="100"/>
      <c r="DS221" s="100"/>
      <c r="DT221" s="100"/>
      <c r="DU221" s="100"/>
      <c r="DV221" s="100"/>
      <c r="DW221" s="100"/>
      <c r="DX221" s="100"/>
      <c r="DY221" s="100"/>
      <c r="DZ221" s="100"/>
      <c r="EA221" s="100"/>
      <c r="EB221" s="100"/>
      <c r="EC221" s="100"/>
      <c r="ED221" s="100"/>
      <c r="EE221" s="100"/>
      <c r="EF221" s="100"/>
      <c r="EG221" s="100"/>
      <c r="EH221" s="100"/>
      <c r="EI221" s="100"/>
      <c r="EJ221" s="100"/>
      <c r="EK221" s="100"/>
      <c r="EL221" s="100"/>
      <c r="EM221" s="100"/>
      <c r="EN221" s="100"/>
      <c r="EO221" s="100"/>
      <c r="EP221" s="100"/>
      <c r="EQ221" s="100"/>
      <c r="ER221" s="100"/>
      <c r="ES221" s="100"/>
      <c r="ET221" s="100"/>
      <c r="EU221" s="100"/>
      <c r="EV221" s="100"/>
      <c r="EW221" s="100"/>
      <c r="EX221" s="100"/>
      <c r="EY221" s="100"/>
      <c r="EZ221" s="100"/>
      <c r="FA221" s="100"/>
      <c r="FB221" s="100"/>
      <c r="FC221" s="100"/>
      <c r="FD221" s="100"/>
      <c r="FE221" s="100"/>
      <c r="FF221" s="100"/>
      <c r="FG221" s="100"/>
      <c r="FH221" s="100"/>
      <c r="FI221" s="100"/>
      <c r="FJ221" s="100"/>
      <c r="FK221" s="100"/>
      <c r="FL221" s="100"/>
      <c r="FM221" s="100"/>
      <c r="FN221" s="100"/>
      <c r="FO221" s="100"/>
      <c r="FP221" s="100"/>
      <c r="FQ221" s="100"/>
      <c r="FR221" s="100"/>
      <c r="FS221" s="100"/>
      <c r="FT221" s="100"/>
      <c r="FU221" s="100"/>
      <c r="FV221" s="100"/>
      <c r="FW221" s="100"/>
      <c r="FX221" s="100"/>
      <c r="FY221" s="100"/>
      <c r="FZ221" s="100"/>
      <c r="GA221" s="100"/>
      <c r="GB221" s="100"/>
      <c r="GC221" s="100"/>
      <c r="GD221" s="100"/>
      <c r="GE221" s="100"/>
      <c r="GF221" s="100"/>
      <c r="GG221" s="100"/>
      <c r="GH221" s="100"/>
      <c r="GI221" s="100"/>
      <c r="GJ221" s="100"/>
      <c r="GK221" s="100"/>
      <c r="GL221" s="100"/>
      <c r="GM221" s="100"/>
      <c r="GN221" s="100"/>
      <c r="GO221" s="100"/>
      <c r="GP221" s="100"/>
      <c r="GQ221" s="100"/>
      <c r="GR221" s="100"/>
      <c r="GS221" s="100"/>
      <c r="GT221" s="100"/>
      <c r="GU221" s="100"/>
      <c r="GV221" s="100"/>
      <c r="GW221" s="100"/>
      <c r="GX221" s="100"/>
      <c r="GY221" s="100"/>
      <c r="GZ221" s="100"/>
      <c r="HA221" s="100"/>
      <c r="HB221" s="100"/>
      <c r="HC221" s="100"/>
      <c r="HD221" s="100"/>
      <c r="HE221" s="100"/>
      <c r="HF221" s="100"/>
      <c r="HG221" s="100"/>
      <c r="HH221" s="100"/>
      <c r="HI221" s="100"/>
      <c r="HJ221" s="100"/>
      <c r="HK221" s="100"/>
      <c r="HL221" s="100"/>
      <c r="HM221" s="100"/>
      <c r="HN221" s="100"/>
      <c r="HO221" s="100"/>
      <c r="HP221" s="100"/>
      <c r="HQ221" s="100"/>
      <c r="HR221" s="100"/>
      <c r="HS221" s="100"/>
      <c r="HT221" s="100"/>
      <c r="HU221" s="100"/>
      <c r="HV221" s="100"/>
      <c r="HW221" s="100"/>
      <c r="HX221" s="100"/>
      <c r="HY221" s="100"/>
      <c r="HZ221" s="100"/>
      <c r="IA221" s="100"/>
      <c r="IB221" s="100"/>
      <c r="IC221" s="100"/>
      <c r="ID221" s="100"/>
      <c r="IE221" s="100"/>
      <c r="IF221" s="100"/>
      <c r="IG221" s="100"/>
      <c r="IH221" s="100"/>
      <c r="II221" s="100"/>
      <c r="IJ221" s="100"/>
      <c r="IK221" s="100"/>
      <c r="IL221" s="100"/>
      <c r="IM221" s="100"/>
      <c r="IN221" s="100"/>
      <c r="IO221" s="100"/>
      <c r="IP221" s="100"/>
      <c r="IQ221" s="100"/>
      <c r="IR221" s="100"/>
    </row>
    <row r="222" spans="1:252" x14ac:dyDescent="0.3">
      <c r="A222" s="117" t="s">
        <v>189</v>
      </c>
      <c r="B222" s="118">
        <f t="shared" si="69"/>
        <v>350532</v>
      </c>
      <c r="C222" s="118">
        <f t="shared" si="69"/>
        <v>350532</v>
      </c>
      <c r="D222" s="118">
        <f t="shared" si="69"/>
        <v>0</v>
      </c>
      <c r="E222" s="118">
        <f>SUM(E223:E225)</f>
        <v>0</v>
      </c>
      <c r="F222" s="118">
        <f>SUM(F223:F225)</f>
        <v>0</v>
      </c>
      <c r="G222" s="118">
        <f t="shared" si="70"/>
        <v>0</v>
      </c>
      <c r="H222" s="118">
        <f>SUM(H223:H225)</f>
        <v>0</v>
      </c>
      <c r="I222" s="118">
        <f>SUM(I223:I225)</f>
        <v>0</v>
      </c>
      <c r="J222" s="118">
        <f t="shared" si="71"/>
        <v>0</v>
      </c>
      <c r="K222" s="118">
        <f>SUM(K223:K225)</f>
        <v>350532</v>
      </c>
      <c r="L222" s="118">
        <f>SUM(L223:L225)</f>
        <v>350532</v>
      </c>
      <c r="M222" s="118">
        <f t="shared" si="72"/>
        <v>0</v>
      </c>
      <c r="N222" s="118">
        <f>SUM(N223:N225)</f>
        <v>0</v>
      </c>
      <c r="O222" s="118">
        <f>SUM(O223:O225)</f>
        <v>0</v>
      </c>
      <c r="P222" s="118">
        <f t="shared" si="73"/>
        <v>0</v>
      </c>
      <c r="Q222" s="118">
        <f>SUM(Q223:Q225)</f>
        <v>0</v>
      </c>
      <c r="R222" s="118">
        <f>SUM(R223:R225)</f>
        <v>0</v>
      </c>
      <c r="S222" s="118">
        <f t="shared" si="74"/>
        <v>0</v>
      </c>
      <c r="T222" s="118">
        <f>SUM(T223:T225)</f>
        <v>0</v>
      </c>
      <c r="U222" s="118">
        <f>SUM(U223:U225)</f>
        <v>0</v>
      </c>
      <c r="V222" s="118">
        <f t="shared" si="75"/>
        <v>0</v>
      </c>
      <c r="W222" s="118">
        <f>SUM(W223:W225)</f>
        <v>0</v>
      </c>
      <c r="X222" s="118">
        <f>SUM(X223:X225)</f>
        <v>0</v>
      </c>
      <c r="Y222" s="118">
        <f t="shared" si="76"/>
        <v>0</v>
      </c>
      <c r="Z222" s="118">
        <f>SUM(Z223:Z225)</f>
        <v>0</v>
      </c>
      <c r="AA222" s="118">
        <f>SUM(AA223:AA225)</f>
        <v>0</v>
      </c>
      <c r="AB222" s="118">
        <f t="shared" si="77"/>
        <v>0</v>
      </c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100"/>
      <c r="BB222" s="100"/>
      <c r="BC222" s="100"/>
      <c r="BD222" s="100"/>
      <c r="BE222" s="100"/>
      <c r="BF222" s="100"/>
      <c r="BG222" s="100"/>
      <c r="BH222" s="100"/>
      <c r="BI222" s="100"/>
      <c r="BJ222" s="100"/>
      <c r="BK222" s="100"/>
      <c r="BL222" s="100"/>
      <c r="BM222" s="100"/>
      <c r="BN222" s="100"/>
      <c r="BO222" s="100"/>
      <c r="BP222" s="100"/>
      <c r="BQ222" s="100"/>
      <c r="BR222" s="100"/>
      <c r="BS222" s="100"/>
      <c r="BT222" s="100"/>
      <c r="BU222" s="100"/>
      <c r="BV222" s="100"/>
      <c r="BW222" s="100"/>
      <c r="BX222" s="100"/>
      <c r="BY222" s="100"/>
      <c r="BZ222" s="100"/>
      <c r="CA222" s="100"/>
      <c r="CB222" s="100"/>
      <c r="CC222" s="100"/>
      <c r="CD222" s="100"/>
      <c r="CE222" s="100"/>
      <c r="CF222" s="100"/>
      <c r="CG222" s="100"/>
      <c r="CH222" s="100"/>
      <c r="CI222" s="100"/>
      <c r="CJ222" s="100"/>
      <c r="CK222" s="100"/>
      <c r="CL222" s="100"/>
      <c r="CM222" s="100"/>
      <c r="CN222" s="100"/>
      <c r="CO222" s="100"/>
      <c r="CP222" s="100"/>
      <c r="CQ222" s="100"/>
      <c r="CR222" s="100"/>
      <c r="CS222" s="100"/>
      <c r="CT222" s="100"/>
      <c r="CU222" s="100"/>
      <c r="CV222" s="100"/>
      <c r="CW222" s="100"/>
      <c r="CX222" s="100"/>
      <c r="CY222" s="100"/>
      <c r="CZ222" s="100"/>
      <c r="DA222" s="100"/>
      <c r="DB222" s="100"/>
      <c r="DC222" s="100"/>
      <c r="DD222" s="100"/>
      <c r="DE222" s="100"/>
      <c r="DF222" s="100"/>
      <c r="DG222" s="100"/>
      <c r="DH222" s="100"/>
      <c r="DI222" s="100"/>
      <c r="DJ222" s="100"/>
      <c r="DK222" s="100"/>
      <c r="DL222" s="100"/>
      <c r="DM222" s="100"/>
      <c r="DN222" s="100"/>
      <c r="DO222" s="100"/>
      <c r="DP222" s="100"/>
      <c r="DQ222" s="100"/>
      <c r="DR222" s="100"/>
      <c r="DS222" s="100"/>
      <c r="DT222" s="100"/>
      <c r="DU222" s="100"/>
      <c r="DV222" s="100"/>
      <c r="DW222" s="100"/>
      <c r="DX222" s="100"/>
      <c r="DY222" s="100"/>
      <c r="DZ222" s="100"/>
      <c r="EA222" s="100"/>
      <c r="EB222" s="100"/>
      <c r="EC222" s="100"/>
      <c r="ED222" s="100"/>
      <c r="EE222" s="100"/>
      <c r="EF222" s="100"/>
      <c r="EG222" s="100"/>
      <c r="EH222" s="100"/>
      <c r="EI222" s="100"/>
      <c r="EJ222" s="100"/>
      <c r="EK222" s="100"/>
      <c r="EL222" s="100"/>
      <c r="EM222" s="100"/>
      <c r="EN222" s="100"/>
      <c r="EO222" s="100"/>
      <c r="EP222" s="100"/>
      <c r="EQ222" s="100"/>
      <c r="ER222" s="100"/>
      <c r="ES222" s="100"/>
      <c r="ET222" s="100"/>
      <c r="EU222" s="100"/>
      <c r="EV222" s="100"/>
      <c r="EW222" s="100"/>
      <c r="EX222" s="100"/>
      <c r="EY222" s="100"/>
      <c r="EZ222" s="100"/>
      <c r="FA222" s="100"/>
      <c r="FB222" s="100"/>
      <c r="FC222" s="100"/>
      <c r="FD222" s="100"/>
      <c r="FE222" s="100"/>
      <c r="FF222" s="100"/>
      <c r="FG222" s="100"/>
      <c r="FH222" s="100"/>
      <c r="FI222" s="100"/>
      <c r="FJ222" s="100"/>
      <c r="FK222" s="100"/>
      <c r="FL222" s="100"/>
      <c r="FM222" s="100"/>
      <c r="FN222" s="100"/>
      <c r="FO222" s="100"/>
      <c r="FP222" s="100"/>
      <c r="FQ222" s="100"/>
      <c r="FR222" s="100"/>
      <c r="FS222" s="100"/>
      <c r="FT222" s="100"/>
      <c r="FU222" s="100"/>
      <c r="FV222" s="100"/>
      <c r="FW222" s="100"/>
      <c r="FX222" s="100"/>
      <c r="FY222" s="100"/>
      <c r="FZ222" s="100"/>
      <c r="GA222" s="100"/>
      <c r="GB222" s="100"/>
      <c r="GC222" s="100"/>
      <c r="GD222" s="100"/>
      <c r="GE222" s="100"/>
      <c r="GF222" s="100"/>
      <c r="GG222" s="100"/>
      <c r="GH222" s="100"/>
      <c r="GI222" s="100"/>
      <c r="GJ222" s="100"/>
      <c r="GK222" s="100"/>
      <c r="GL222" s="100"/>
      <c r="GM222" s="100"/>
      <c r="GN222" s="100"/>
      <c r="GO222" s="100"/>
      <c r="GP222" s="100"/>
      <c r="GQ222" s="100"/>
      <c r="GR222" s="100"/>
      <c r="GS222" s="100"/>
      <c r="GT222" s="100"/>
      <c r="GU222" s="100"/>
      <c r="GV222" s="100"/>
      <c r="GW222" s="100"/>
      <c r="GX222" s="100"/>
      <c r="GY222" s="100"/>
      <c r="GZ222" s="100"/>
      <c r="HA222" s="100"/>
      <c r="HB222" s="100"/>
      <c r="HC222" s="100"/>
      <c r="HD222" s="100"/>
      <c r="HE222" s="100"/>
      <c r="HF222" s="100"/>
      <c r="HG222" s="100"/>
      <c r="HH222" s="100"/>
      <c r="HI222" s="100"/>
      <c r="HJ222" s="100"/>
      <c r="HK222" s="100"/>
      <c r="HL222" s="100"/>
      <c r="HM222" s="100"/>
      <c r="HN222" s="100"/>
      <c r="HO222" s="100"/>
      <c r="HP222" s="100"/>
      <c r="HQ222" s="100"/>
      <c r="HR222" s="100"/>
      <c r="HS222" s="100"/>
      <c r="HT222" s="100"/>
      <c r="HU222" s="100"/>
      <c r="HV222" s="100"/>
      <c r="HW222" s="100"/>
      <c r="HX222" s="100"/>
      <c r="HY222" s="100"/>
      <c r="HZ222" s="100"/>
      <c r="IA222" s="100"/>
      <c r="IB222" s="100"/>
      <c r="IC222" s="100"/>
      <c r="ID222" s="100"/>
      <c r="IE222" s="100"/>
      <c r="IF222" s="100"/>
      <c r="IG222" s="100"/>
      <c r="IH222" s="100"/>
      <c r="II222" s="100"/>
      <c r="IJ222" s="100"/>
      <c r="IK222" s="100"/>
      <c r="IL222" s="100"/>
      <c r="IM222" s="100"/>
      <c r="IN222" s="100"/>
      <c r="IO222" s="100"/>
      <c r="IP222" s="100"/>
      <c r="IQ222" s="100"/>
      <c r="IR222" s="100"/>
    </row>
    <row r="223" spans="1:252" x14ac:dyDescent="0.3">
      <c r="A223" s="125" t="s">
        <v>271</v>
      </c>
      <c r="B223" s="124">
        <f t="shared" si="69"/>
        <v>63216</v>
      </c>
      <c r="C223" s="124">
        <f t="shared" si="69"/>
        <v>63216</v>
      </c>
      <c r="D223" s="124">
        <f t="shared" si="69"/>
        <v>0</v>
      </c>
      <c r="E223" s="124">
        <v>0</v>
      </c>
      <c r="F223" s="124">
        <v>0</v>
      </c>
      <c r="G223" s="124">
        <f t="shared" si="70"/>
        <v>0</v>
      </c>
      <c r="H223" s="124">
        <v>0</v>
      </c>
      <c r="I223" s="124">
        <v>0</v>
      </c>
      <c r="J223" s="124">
        <f t="shared" si="71"/>
        <v>0</v>
      </c>
      <c r="K223" s="124">
        <f>60000+3216</f>
        <v>63216</v>
      </c>
      <c r="L223" s="124">
        <f>60000+3216</f>
        <v>63216</v>
      </c>
      <c r="M223" s="124">
        <f t="shared" si="72"/>
        <v>0</v>
      </c>
      <c r="N223" s="124">
        <v>0</v>
      </c>
      <c r="O223" s="124">
        <v>0</v>
      </c>
      <c r="P223" s="124">
        <f t="shared" si="73"/>
        <v>0</v>
      </c>
      <c r="Q223" s="124">
        <v>0</v>
      </c>
      <c r="R223" s="124">
        <v>0</v>
      </c>
      <c r="S223" s="124">
        <f t="shared" si="74"/>
        <v>0</v>
      </c>
      <c r="T223" s="124">
        <v>0</v>
      </c>
      <c r="U223" s="124">
        <v>0</v>
      </c>
      <c r="V223" s="124">
        <f t="shared" si="75"/>
        <v>0</v>
      </c>
      <c r="W223" s="124">
        <v>0</v>
      </c>
      <c r="X223" s="124">
        <v>0</v>
      </c>
      <c r="Y223" s="124">
        <f t="shared" si="76"/>
        <v>0</v>
      </c>
      <c r="Z223" s="124">
        <v>0</v>
      </c>
      <c r="AA223" s="124">
        <v>0</v>
      </c>
      <c r="AB223" s="124">
        <f t="shared" si="77"/>
        <v>0</v>
      </c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00"/>
      <c r="BG223" s="100"/>
      <c r="BH223" s="100"/>
      <c r="BI223" s="100"/>
      <c r="BJ223" s="100"/>
      <c r="BK223" s="100"/>
      <c r="BL223" s="100"/>
      <c r="BM223" s="100"/>
      <c r="BN223" s="100"/>
      <c r="BO223" s="100"/>
      <c r="BP223" s="100"/>
      <c r="BQ223" s="100"/>
      <c r="BR223" s="100"/>
      <c r="BS223" s="100"/>
      <c r="BT223" s="100"/>
      <c r="BU223" s="100"/>
      <c r="BV223" s="100"/>
      <c r="BW223" s="100"/>
      <c r="BX223" s="100"/>
      <c r="BY223" s="100"/>
      <c r="BZ223" s="100"/>
      <c r="CA223" s="100"/>
      <c r="CB223" s="100"/>
      <c r="CC223" s="100"/>
      <c r="CD223" s="100"/>
      <c r="CE223" s="100"/>
      <c r="CF223" s="100"/>
      <c r="CG223" s="100"/>
      <c r="CH223" s="100"/>
      <c r="CI223" s="100"/>
      <c r="CJ223" s="100"/>
      <c r="CK223" s="100"/>
      <c r="CL223" s="100"/>
      <c r="CM223" s="100"/>
      <c r="CN223" s="100"/>
      <c r="CO223" s="100"/>
      <c r="CP223" s="100"/>
      <c r="CQ223" s="100"/>
      <c r="CR223" s="100"/>
      <c r="CS223" s="100"/>
      <c r="CT223" s="100"/>
      <c r="CU223" s="100"/>
      <c r="CV223" s="100"/>
      <c r="CW223" s="100"/>
      <c r="CX223" s="100"/>
      <c r="CY223" s="100"/>
      <c r="CZ223" s="100"/>
      <c r="DA223" s="100"/>
      <c r="DB223" s="100"/>
      <c r="DC223" s="100"/>
      <c r="DD223" s="100"/>
      <c r="DE223" s="100"/>
      <c r="DF223" s="100"/>
      <c r="DG223" s="100"/>
      <c r="DH223" s="100"/>
      <c r="DI223" s="100"/>
      <c r="DJ223" s="100"/>
      <c r="DK223" s="100"/>
      <c r="DL223" s="100"/>
      <c r="DM223" s="100"/>
      <c r="DN223" s="100"/>
      <c r="DO223" s="100"/>
      <c r="DP223" s="100"/>
      <c r="DQ223" s="100"/>
      <c r="DR223" s="100"/>
      <c r="DS223" s="100"/>
      <c r="DT223" s="100"/>
      <c r="DU223" s="100"/>
      <c r="DV223" s="100"/>
      <c r="DW223" s="100"/>
      <c r="DX223" s="100"/>
      <c r="DY223" s="100"/>
      <c r="DZ223" s="100"/>
      <c r="EA223" s="100"/>
      <c r="EB223" s="100"/>
      <c r="EC223" s="100"/>
      <c r="ED223" s="100"/>
      <c r="EE223" s="100"/>
      <c r="EF223" s="100"/>
      <c r="EG223" s="100"/>
      <c r="EH223" s="100"/>
      <c r="EI223" s="100"/>
      <c r="EJ223" s="100"/>
      <c r="EK223" s="100"/>
      <c r="EL223" s="100"/>
      <c r="EM223" s="100"/>
      <c r="EN223" s="100"/>
      <c r="EO223" s="100"/>
      <c r="EP223" s="100"/>
      <c r="EQ223" s="100"/>
      <c r="ER223" s="100"/>
      <c r="ES223" s="100"/>
      <c r="ET223" s="100"/>
      <c r="EU223" s="100"/>
      <c r="EV223" s="100"/>
      <c r="EW223" s="100"/>
      <c r="EX223" s="100"/>
      <c r="EY223" s="100"/>
      <c r="EZ223" s="100"/>
      <c r="FA223" s="100"/>
      <c r="FB223" s="100"/>
      <c r="FC223" s="100"/>
      <c r="FD223" s="100"/>
      <c r="FE223" s="100"/>
      <c r="FF223" s="100"/>
      <c r="FG223" s="100"/>
      <c r="FH223" s="100"/>
      <c r="FI223" s="100"/>
      <c r="FJ223" s="100"/>
      <c r="FK223" s="100"/>
      <c r="FL223" s="100"/>
      <c r="FM223" s="100"/>
      <c r="FN223" s="100"/>
      <c r="FO223" s="100"/>
      <c r="FP223" s="100"/>
      <c r="FQ223" s="100"/>
      <c r="FR223" s="100"/>
      <c r="FS223" s="100"/>
      <c r="FT223" s="100"/>
      <c r="FU223" s="100"/>
      <c r="FV223" s="100"/>
      <c r="FW223" s="100"/>
      <c r="FX223" s="100"/>
      <c r="FY223" s="100"/>
      <c r="FZ223" s="100"/>
      <c r="GA223" s="100"/>
      <c r="GB223" s="100"/>
      <c r="GC223" s="100"/>
      <c r="GD223" s="100"/>
      <c r="GE223" s="100"/>
      <c r="GF223" s="100"/>
      <c r="GG223" s="100"/>
      <c r="GH223" s="100"/>
      <c r="GI223" s="100"/>
      <c r="GJ223" s="100"/>
      <c r="GK223" s="100"/>
      <c r="GL223" s="100"/>
      <c r="GM223" s="100"/>
      <c r="GN223" s="100"/>
      <c r="GO223" s="100"/>
      <c r="GP223" s="100"/>
      <c r="GQ223" s="100"/>
      <c r="GR223" s="100"/>
      <c r="GS223" s="100"/>
      <c r="GT223" s="100"/>
      <c r="GU223" s="100"/>
      <c r="GV223" s="100"/>
      <c r="GW223" s="100"/>
      <c r="GX223" s="100"/>
      <c r="GY223" s="100"/>
      <c r="GZ223" s="100"/>
      <c r="HA223" s="100"/>
      <c r="HB223" s="100"/>
      <c r="HC223" s="100"/>
      <c r="HD223" s="100"/>
      <c r="HE223" s="100"/>
      <c r="HF223" s="100"/>
      <c r="HG223" s="100"/>
      <c r="HH223" s="100"/>
      <c r="HI223" s="100"/>
      <c r="HJ223" s="100"/>
      <c r="HK223" s="100"/>
      <c r="HL223" s="100"/>
      <c r="HM223" s="100"/>
      <c r="HN223" s="100"/>
      <c r="HO223" s="100"/>
      <c r="HP223" s="100"/>
      <c r="HQ223" s="100"/>
      <c r="HR223" s="100"/>
      <c r="HS223" s="100"/>
      <c r="HT223" s="100"/>
      <c r="HU223" s="100"/>
      <c r="HV223" s="100"/>
      <c r="HW223" s="100"/>
      <c r="HX223" s="100"/>
      <c r="HY223" s="100"/>
      <c r="HZ223" s="100"/>
      <c r="IA223" s="100"/>
      <c r="IB223" s="100"/>
      <c r="IC223" s="100"/>
      <c r="ID223" s="100"/>
      <c r="IE223" s="100"/>
      <c r="IF223" s="100"/>
      <c r="IG223" s="100"/>
      <c r="IH223" s="100"/>
      <c r="II223" s="100"/>
      <c r="IJ223" s="100"/>
      <c r="IK223" s="100"/>
      <c r="IL223" s="100"/>
      <c r="IM223" s="100"/>
      <c r="IN223" s="100"/>
      <c r="IO223" s="100"/>
      <c r="IP223" s="100"/>
      <c r="IQ223" s="100"/>
      <c r="IR223" s="100"/>
    </row>
    <row r="224" spans="1:252" ht="31.2" x14ac:dyDescent="0.3">
      <c r="A224" s="125" t="s">
        <v>272</v>
      </c>
      <c r="B224" s="124">
        <f t="shared" si="69"/>
        <v>45816</v>
      </c>
      <c r="C224" s="124">
        <f t="shared" si="69"/>
        <v>45816</v>
      </c>
      <c r="D224" s="124">
        <f t="shared" si="69"/>
        <v>0</v>
      </c>
      <c r="E224" s="124">
        <v>0</v>
      </c>
      <c r="F224" s="124">
        <v>0</v>
      </c>
      <c r="G224" s="124">
        <f t="shared" si="70"/>
        <v>0</v>
      </c>
      <c r="H224" s="124">
        <v>0</v>
      </c>
      <c r="I224" s="124">
        <v>0</v>
      </c>
      <c r="J224" s="124">
        <f t="shared" si="71"/>
        <v>0</v>
      </c>
      <c r="K224" s="124">
        <v>45816</v>
      </c>
      <c r="L224" s="124">
        <v>45816</v>
      </c>
      <c r="M224" s="124">
        <f t="shared" si="72"/>
        <v>0</v>
      </c>
      <c r="N224" s="124">
        <v>0</v>
      </c>
      <c r="O224" s="124">
        <v>0</v>
      </c>
      <c r="P224" s="124">
        <f t="shared" si="73"/>
        <v>0</v>
      </c>
      <c r="Q224" s="124">
        <v>0</v>
      </c>
      <c r="R224" s="124">
        <v>0</v>
      </c>
      <c r="S224" s="124">
        <f t="shared" si="74"/>
        <v>0</v>
      </c>
      <c r="T224" s="124">
        <v>0</v>
      </c>
      <c r="U224" s="124">
        <v>0</v>
      </c>
      <c r="V224" s="124">
        <f t="shared" si="75"/>
        <v>0</v>
      </c>
      <c r="W224" s="124">
        <v>0</v>
      </c>
      <c r="X224" s="124">
        <v>0</v>
      </c>
      <c r="Y224" s="124">
        <f t="shared" si="76"/>
        <v>0</v>
      </c>
      <c r="Z224" s="124">
        <v>0</v>
      </c>
      <c r="AA224" s="124">
        <v>0</v>
      </c>
      <c r="AB224" s="124">
        <f t="shared" si="77"/>
        <v>0</v>
      </c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  <c r="BB224" s="100"/>
      <c r="BC224" s="100"/>
      <c r="BD224" s="100"/>
      <c r="BE224" s="100"/>
      <c r="BF224" s="100"/>
      <c r="BG224" s="100"/>
      <c r="BH224" s="100"/>
      <c r="BI224" s="100"/>
      <c r="BJ224" s="100"/>
      <c r="BK224" s="100"/>
      <c r="BL224" s="100"/>
      <c r="BM224" s="100"/>
      <c r="BN224" s="100"/>
      <c r="BO224" s="100"/>
      <c r="BP224" s="100"/>
      <c r="BQ224" s="100"/>
      <c r="BR224" s="100"/>
      <c r="BS224" s="100"/>
      <c r="BT224" s="100"/>
      <c r="BU224" s="100"/>
      <c r="BV224" s="100"/>
      <c r="BW224" s="100"/>
      <c r="BX224" s="100"/>
      <c r="BY224" s="100"/>
      <c r="BZ224" s="100"/>
      <c r="CA224" s="100"/>
      <c r="CB224" s="100"/>
      <c r="CC224" s="100"/>
      <c r="CD224" s="100"/>
      <c r="CE224" s="100"/>
      <c r="CF224" s="100"/>
      <c r="CG224" s="100"/>
      <c r="CH224" s="100"/>
      <c r="CI224" s="100"/>
      <c r="CJ224" s="100"/>
      <c r="CK224" s="100"/>
      <c r="CL224" s="100"/>
      <c r="CM224" s="100"/>
      <c r="CN224" s="100"/>
      <c r="CO224" s="100"/>
      <c r="CP224" s="100"/>
      <c r="CQ224" s="100"/>
      <c r="CR224" s="100"/>
      <c r="CS224" s="100"/>
      <c r="CT224" s="100"/>
      <c r="CU224" s="100"/>
      <c r="CV224" s="100"/>
      <c r="CW224" s="100"/>
      <c r="CX224" s="100"/>
      <c r="CY224" s="100"/>
      <c r="CZ224" s="100"/>
      <c r="DA224" s="100"/>
      <c r="DB224" s="100"/>
      <c r="DC224" s="100"/>
      <c r="DD224" s="100"/>
      <c r="DE224" s="100"/>
      <c r="DF224" s="100"/>
      <c r="DG224" s="100"/>
      <c r="DH224" s="100"/>
      <c r="DI224" s="100"/>
      <c r="DJ224" s="100"/>
      <c r="DK224" s="100"/>
      <c r="DL224" s="100"/>
      <c r="DM224" s="100"/>
      <c r="DN224" s="100"/>
      <c r="DO224" s="100"/>
      <c r="DP224" s="100"/>
      <c r="DQ224" s="100"/>
      <c r="DR224" s="100"/>
      <c r="DS224" s="100"/>
      <c r="DT224" s="100"/>
      <c r="DU224" s="100"/>
      <c r="DV224" s="100"/>
      <c r="DW224" s="100"/>
      <c r="DX224" s="100"/>
      <c r="DY224" s="100"/>
      <c r="DZ224" s="100"/>
      <c r="EA224" s="100"/>
      <c r="EB224" s="100"/>
      <c r="EC224" s="100"/>
      <c r="ED224" s="100"/>
      <c r="EE224" s="100"/>
      <c r="EF224" s="100"/>
      <c r="EG224" s="100"/>
      <c r="EH224" s="100"/>
      <c r="EI224" s="100"/>
      <c r="EJ224" s="100"/>
      <c r="EK224" s="100"/>
      <c r="EL224" s="100"/>
      <c r="EM224" s="100"/>
      <c r="EN224" s="100"/>
      <c r="EO224" s="100"/>
      <c r="EP224" s="100"/>
      <c r="EQ224" s="100"/>
      <c r="ER224" s="100"/>
      <c r="ES224" s="100"/>
      <c r="ET224" s="100"/>
      <c r="EU224" s="100"/>
      <c r="EV224" s="100"/>
      <c r="EW224" s="100"/>
      <c r="EX224" s="100"/>
      <c r="EY224" s="100"/>
      <c r="EZ224" s="100"/>
      <c r="FA224" s="100"/>
      <c r="FB224" s="100"/>
      <c r="FC224" s="100"/>
      <c r="FD224" s="100"/>
      <c r="FE224" s="100"/>
      <c r="FF224" s="100"/>
      <c r="FG224" s="100"/>
      <c r="FH224" s="100"/>
      <c r="FI224" s="100"/>
      <c r="FJ224" s="100"/>
      <c r="FK224" s="100"/>
      <c r="FL224" s="100"/>
      <c r="FM224" s="100"/>
      <c r="FN224" s="100"/>
      <c r="FO224" s="100"/>
      <c r="FP224" s="100"/>
      <c r="FQ224" s="100"/>
      <c r="FR224" s="100"/>
      <c r="FS224" s="100"/>
      <c r="FT224" s="100"/>
      <c r="FU224" s="100"/>
      <c r="FV224" s="100"/>
      <c r="FW224" s="100"/>
      <c r="FX224" s="100"/>
      <c r="FY224" s="100"/>
      <c r="FZ224" s="100"/>
      <c r="GA224" s="100"/>
      <c r="GB224" s="100"/>
      <c r="GC224" s="100"/>
      <c r="GD224" s="100"/>
      <c r="GE224" s="100"/>
      <c r="GF224" s="100"/>
      <c r="GG224" s="100"/>
      <c r="GH224" s="100"/>
      <c r="GI224" s="100"/>
      <c r="GJ224" s="100"/>
      <c r="GK224" s="100"/>
      <c r="GL224" s="100"/>
      <c r="GM224" s="100"/>
      <c r="GN224" s="100"/>
      <c r="GO224" s="100"/>
      <c r="GP224" s="100"/>
      <c r="GQ224" s="100"/>
      <c r="GR224" s="100"/>
      <c r="GS224" s="100"/>
      <c r="GT224" s="100"/>
      <c r="GU224" s="100"/>
      <c r="GV224" s="100"/>
      <c r="GW224" s="100"/>
      <c r="GX224" s="100"/>
      <c r="GY224" s="100"/>
      <c r="GZ224" s="100"/>
      <c r="HA224" s="100"/>
      <c r="HB224" s="100"/>
      <c r="HC224" s="100"/>
      <c r="HD224" s="100"/>
      <c r="HE224" s="100"/>
      <c r="HF224" s="100"/>
      <c r="HG224" s="100"/>
      <c r="HH224" s="100"/>
      <c r="HI224" s="100"/>
      <c r="HJ224" s="100"/>
      <c r="HK224" s="100"/>
      <c r="HL224" s="100"/>
      <c r="HM224" s="100"/>
      <c r="HN224" s="100"/>
      <c r="HO224" s="100"/>
      <c r="HP224" s="100"/>
      <c r="HQ224" s="100"/>
      <c r="HR224" s="100"/>
      <c r="HS224" s="100"/>
      <c r="HT224" s="100"/>
      <c r="HU224" s="100"/>
      <c r="HV224" s="100"/>
      <c r="HW224" s="100"/>
      <c r="HX224" s="100"/>
      <c r="HY224" s="100"/>
      <c r="HZ224" s="100"/>
      <c r="IA224" s="100"/>
      <c r="IB224" s="100"/>
      <c r="IC224" s="100"/>
      <c r="ID224" s="100"/>
      <c r="IE224" s="100"/>
      <c r="IF224" s="100"/>
      <c r="IG224" s="100"/>
      <c r="IH224" s="100"/>
      <c r="II224" s="100"/>
      <c r="IJ224" s="100"/>
      <c r="IK224" s="100"/>
      <c r="IL224" s="100"/>
      <c r="IM224" s="100"/>
      <c r="IN224" s="100"/>
      <c r="IO224" s="100"/>
      <c r="IP224" s="100"/>
      <c r="IQ224" s="100"/>
      <c r="IR224" s="100"/>
    </row>
    <row r="225" spans="1:252" ht="46.8" x14ac:dyDescent="0.3">
      <c r="A225" s="125" t="s">
        <v>273</v>
      </c>
      <c r="B225" s="124">
        <f t="shared" si="69"/>
        <v>241500</v>
      </c>
      <c r="C225" s="124">
        <f t="shared" si="69"/>
        <v>241500</v>
      </c>
      <c r="D225" s="124">
        <f t="shared" si="69"/>
        <v>0</v>
      </c>
      <c r="E225" s="124">
        <v>0</v>
      </c>
      <c r="F225" s="124">
        <v>0</v>
      </c>
      <c r="G225" s="124">
        <f t="shared" si="70"/>
        <v>0</v>
      </c>
      <c r="H225" s="124">
        <v>0</v>
      </c>
      <c r="I225" s="124">
        <v>0</v>
      </c>
      <c r="J225" s="124">
        <f t="shared" si="71"/>
        <v>0</v>
      </c>
      <c r="K225" s="124">
        <v>241500</v>
      </c>
      <c r="L225" s="124">
        <v>241500</v>
      </c>
      <c r="M225" s="124">
        <f t="shared" si="72"/>
        <v>0</v>
      </c>
      <c r="N225" s="124">
        <v>0</v>
      </c>
      <c r="O225" s="124">
        <v>0</v>
      </c>
      <c r="P225" s="124">
        <f t="shared" si="73"/>
        <v>0</v>
      </c>
      <c r="Q225" s="124">
        <v>0</v>
      </c>
      <c r="R225" s="124">
        <v>0</v>
      </c>
      <c r="S225" s="124">
        <f t="shared" si="74"/>
        <v>0</v>
      </c>
      <c r="T225" s="124">
        <v>0</v>
      </c>
      <c r="U225" s="124">
        <v>0</v>
      </c>
      <c r="V225" s="124">
        <f t="shared" si="75"/>
        <v>0</v>
      </c>
      <c r="W225" s="124">
        <v>0</v>
      </c>
      <c r="X225" s="124">
        <v>0</v>
      </c>
      <c r="Y225" s="124">
        <f t="shared" si="76"/>
        <v>0</v>
      </c>
      <c r="Z225" s="124">
        <v>0</v>
      </c>
      <c r="AA225" s="124">
        <v>0</v>
      </c>
      <c r="AB225" s="124">
        <f t="shared" si="77"/>
        <v>0</v>
      </c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  <c r="BE225" s="100"/>
      <c r="BF225" s="100"/>
      <c r="BG225" s="100"/>
      <c r="BH225" s="100"/>
      <c r="BI225" s="100"/>
      <c r="BJ225" s="100"/>
      <c r="BK225" s="100"/>
      <c r="BL225" s="100"/>
      <c r="BM225" s="100"/>
      <c r="BN225" s="100"/>
      <c r="BO225" s="100"/>
      <c r="BP225" s="100"/>
      <c r="BQ225" s="100"/>
      <c r="BR225" s="100"/>
      <c r="BS225" s="100"/>
      <c r="BT225" s="100"/>
      <c r="BU225" s="100"/>
      <c r="BV225" s="100"/>
      <c r="BW225" s="100"/>
      <c r="BX225" s="100"/>
      <c r="BY225" s="100"/>
      <c r="BZ225" s="100"/>
      <c r="CA225" s="100"/>
      <c r="CB225" s="100"/>
      <c r="CC225" s="100"/>
      <c r="CD225" s="100"/>
      <c r="CE225" s="100"/>
      <c r="CF225" s="100"/>
      <c r="CG225" s="100"/>
      <c r="CH225" s="100"/>
      <c r="CI225" s="100"/>
      <c r="CJ225" s="100"/>
      <c r="CK225" s="100"/>
      <c r="CL225" s="100"/>
      <c r="CM225" s="100"/>
      <c r="CN225" s="100"/>
      <c r="CO225" s="100"/>
      <c r="CP225" s="100"/>
      <c r="CQ225" s="100"/>
      <c r="CR225" s="100"/>
      <c r="CS225" s="100"/>
      <c r="CT225" s="100"/>
      <c r="CU225" s="100"/>
      <c r="CV225" s="100"/>
      <c r="CW225" s="100"/>
      <c r="CX225" s="100"/>
      <c r="CY225" s="100"/>
      <c r="CZ225" s="100"/>
      <c r="DA225" s="100"/>
      <c r="DB225" s="100"/>
      <c r="DC225" s="100"/>
      <c r="DD225" s="100"/>
      <c r="DE225" s="100"/>
      <c r="DF225" s="100"/>
      <c r="DG225" s="100"/>
      <c r="DH225" s="100"/>
      <c r="DI225" s="100"/>
      <c r="DJ225" s="100"/>
      <c r="DK225" s="100"/>
      <c r="DL225" s="100"/>
      <c r="DM225" s="100"/>
      <c r="DN225" s="100"/>
      <c r="DO225" s="100"/>
      <c r="DP225" s="100"/>
      <c r="DQ225" s="100"/>
      <c r="DR225" s="100"/>
      <c r="DS225" s="100"/>
      <c r="DT225" s="100"/>
      <c r="DU225" s="100"/>
      <c r="DV225" s="100"/>
      <c r="DW225" s="100"/>
      <c r="DX225" s="100"/>
      <c r="DY225" s="100"/>
      <c r="DZ225" s="100"/>
      <c r="EA225" s="100"/>
      <c r="EB225" s="100"/>
      <c r="EC225" s="100"/>
      <c r="ED225" s="100"/>
      <c r="EE225" s="100"/>
      <c r="EF225" s="100"/>
      <c r="EG225" s="100"/>
      <c r="EH225" s="100"/>
      <c r="EI225" s="100"/>
      <c r="EJ225" s="100"/>
      <c r="EK225" s="100"/>
      <c r="EL225" s="100"/>
      <c r="EM225" s="100"/>
      <c r="EN225" s="100"/>
      <c r="EO225" s="100"/>
      <c r="EP225" s="100"/>
      <c r="EQ225" s="100"/>
      <c r="ER225" s="100"/>
      <c r="ES225" s="100"/>
      <c r="ET225" s="100"/>
      <c r="EU225" s="100"/>
      <c r="EV225" s="100"/>
      <c r="EW225" s="100"/>
      <c r="EX225" s="100"/>
      <c r="EY225" s="100"/>
      <c r="EZ225" s="100"/>
      <c r="FA225" s="100"/>
      <c r="FB225" s="100"/>
      <c r="FC225" s="100"/>
      <c r="FD225" s="100"/>
      <c r="FE225" s="100"/>
      <c r="FF225" s="100"/>
      <c r="FG225" s="100"/>
      <c r="FH225" s="100"/>
      <c r="FI225" s="100"/>
      <c r="FJ225" s="100"/>
      <c r="FK225" s="100"/>
      <c r="FL225" s="100"/>
      <c r="FM225" s="100"/>
      <c r="FN225" s="100"/>
      <c r="FO225" s="100"/>
      <c r="FP225" s="100"/>
      <c r="FQ225" s="100"/>
      <c r="FR225" s="100"/>
      <c r="FS225" s="100"/>
      <c r="FT225" s="100"/>
      <c r="FU225" s="100"/>
      <c r="FV225" s="100"/>
      <c r="FW225" s="100"/>
      <c r="FX225" s="100"/>
      <c r="FY225" s="100"/>
      <c r="FZ225" s="100"/>
      <c r="GA225" s="100"/>
      <c r="GB225" s="100"/>
      <c r="GC225" s="100"/>
      <c r="GD225" s="100"/>
      <c r="GE225" s="100"/>
      <c r="GF225" s="100"/>
      <c r="GG225" s="100"/>
      <c r="GH225" s="100"/>
      <c r="GI225" s="100"/>
      <c r="GJ225" s="100"/>
      <c r="GK225" s="100"/>
      <c r="GL225" s="100"/>
      <c r="GM225" s="100"/>
      <c r="GN225" s="100"/>
      <c r="GO225" s="100"/>
      <c r="GP225" s="100"/>
      <c r="GQ225" s="100"/>
      <c r="GR225" s="100"/>
      <c r="GS225" s="100"/>
      <c r="GT225" s="100"/>
      <c r="GU225" s="100"/>
      <c r="GV225" s="100"/>
      <c r="GW225" s="100"/>
      <c r="GX225" s="100"/>
      <c r="GY225" s="100"/>
      <c r="GZ225" s="100"/>
      <c r="HA225" s="100"/>
      <c r="HB225" s="100"/>
      <c r="HC225" s="100"/>
      <c r="HD225" s="100"/>
      <c r="HE225" s="100"/>
      <c r="HF225" s="100"/>
      <c r="HG225" s="100"/>
      <c r="HH225" s="100"/>
      <c r="HI225" s="100"/>
      <c r="HJ225" s="100"/>
      <c r="HK225" s="100"/>
      <c r="HL225" s="100"/>
      <c r="HM225" s="100"/>
      <c r="HN225" s="100"/>
      <c r="HO225" s="100"/>
      <c r="HP225" s="100"/>
      <c r="HQ225" s="100"/>
      <c r="HR225" s="100"/>
      <c r="HS225" s="100"/>
      <c r="HT225" s="100"/>
      <c r="HU225" s="100"/>
      <c r="HV225" s="100"/>
      <c r="HW225" s="100"/>
      <c r="HX225" s="100"/>
      <c r="HY225" s="100"/>
      <c r="HZ225" s="100"/>
      <c r="IA225" s="100"/>
      <c r="IB225" s="100"/>
      <c r="IC225" s="100"/>
      <c r="ID225" s="100"/>
      <c r="IE225" s="100"/>
      <c r="IF225" s="100"/>
      <c r="IG225" s="100"/>
      <c r="IH225" s="100"/>
      <c r="II225" s="100"/>
      <c r="IJ225" s="100"/>
      <c r="IK225" s="100"/>
      <c r="IL225" s="100"/>
      <c r="IM225" s="100"/>
      <c r="IN225" s="100"/>
      <c r="IO225" s="100"/>
      <c r="IP225" s="100"/>
      <c r="IQ225" s="100"/>
      <c r="IR225" s="100"/>
    </row>
    <row r="226" spans="1:252" x14ac:dyDescent="0.3">
      <c r="A226" s="117" t="s">
        <v>190</v>
      </c>
      <c r="B226" s="118">
        <f t="shared" si="69"/>
        <v>56392</v>
      </c>
      <c r="C226" s="118">
        <f t="shared" si="69"/>
        <v>56392</v>
      </c>
      <c r="D226" s="118">
        <f t="shared" si="69"/>
        <v>0</v>
      </c>
      <c r="E226" s="118">
        <f>SUM(E227:E231)</f>
        <v>0</v>
      </c>
      <c r="F226" s="118">
        <f>SUM(F227:F231)</f>
        <v>0</v>
      </c>
      <c r="G226" s="118">
        <f t="shared" si="70"/>
        <v>0</v>
      </c>
      <c r="H226" s="118">
        <f>SUM(H227:H231)</f>
        <v>0</v>
      </c>
      <c r="I226" s="118">
        <f>SUM(I227:I231)</f>
        <v>0</v>
      </c>
      <c r="J226" s="118">
        <f t="shared" si="71"/>
        <v>0</v>
      </c>
      <c r="K226" s="118">
        <f>SUM(K227:K231)</f>
        <v>56392</v>
      </c>
      <c r="L226" s="118">
        <f>SUM(L227:L231)</f>
        <v>56392</v>
      </c>
      <c r="M226" s="118">
        <f t="shared" si="72"/>
        <v>0</v>
      </c>
      <c r="N226" s="118">
        <f>SUM(N227:N231)</f>
        <v>0</v>
      </c>
      <c r="O226" s="118">
        <f>SUM(O227:O231)</f>
        <v>0</v>
      </c>
      <c r="P226" s="118">
        <f t="shared" si="73"/>
        <v>0</v>
      </c>
      <c r="Q226" s="118">
        <f>SUM(Q227:Q231)</f>
        <v>0</v>
      </c>
      <c r="R226" s="118">
        <f>SUM(R227:R231)</f>
        <v>0</v>
      </c>
      <c r="S226" s="118">
        <f t="shared" si="74"/>
        <v>0</v>
      </c>
      <c r="T226" s="118">
        <f>SUM(T227:T231)</f>
        <v>0</v>
      </c>
      <c r="U226" s="118">
        <f>SUM(U227:U231)</f>
        <v>0</v>
      </c>
      <c r="V226" s="118">
        <f t="shared" si="75"/>
        <v>0</v>
      </c>
      <c r="W226" s="118">
        <f>SUM(W227:W231)</f>
        <v>0</v>
      </c>
      <c r="X226" s="118">
        <f>SUM(X227:X231)</f>
        <v>0</v>
      </c>
      <c r="Y226" s="118">
        <f t="shared" si="76"/>
        <v>0</v>
      </c>
      <c r="Z226" s="118">
        <f>SUM(Z227:Z231)</f>
        <v>0</v>
      </c>
      <c r="AA226" s="118">
        <f>SUM(AA227:AA231)</f>
        <v>0</v>
      </c>
      <c r="AB226" s="118">
        <f t="shared" si="77"/>
        <v>0</v>
      </c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  <c r="AV226" s="100"/>
      <c r="AW226" s="100"/>
      <c r="AX226" s="100"/>
      <c r="AY226" s="100"/>
      <c r="AZ226" s="100"/>
      <c r="BA226" s="100"/>
      <c r="BB226" s="100"/>
      <c r="BC226" s="100"/>
      <c r="BD226" s="100"/>
      <c r="BE226" s="100"/>
      <c r="BF226" s="100"/>
      <c r="BG226" s="100"/>
      <c r="BH226" s="100"/>
      <c r="BI226" s="100"/>
      <c r="BJ226" s="100"/>
      <c r="BK226" s="100"/>
      <c r="BL226" s="100"/>
      <c r="BM226" s="100"/>
      <c r="BN226" s="100"/>
      <c r="BO226" s="100"/>
      <c r="BP226" s="100"/>
      <c r="BQ226" s="100"/>
      <c r="BR226" s="100"/>
      <c r="BS226" s="100"/>
      <c r="BT226" s="100"/>
      <c r="BU226" s="100"/>
      <c r="BV226" s="100"/>
      <c r="BW226" s="100"/>
      <c r="BX226" s="100"/>
      <c r="BY226" s="100"/>
      <c r="BZ226" s="100"/>
      <c r="CA226" s="100"/>
      <c r="CB226" s="100"/>
      <c r="CC226" s="100"/>
      <c r="CD226" s="100"/>
      <c r="CE226" s="100"/>
      <c r="CF226" s="100"/>
      <c r="CG226" s="100"/>
      <c r="CH226" s="100"/>
      <c r="CI226" s="100"/>
      <c r="CJ226" s="100"/>
      <c r="CK226" s="100"/>
      <c r="CL226" s="100"/>
      <c r="CM226" s="100"/>
      <c r="CN226" s="100"/>
      <c r="CO226" s="100"/>
      <c r="CP226" s="100"/>
      <c r="CQ226" s="100"/>
      <c r="CR226" s="100"/>
      <c r="CS226" s="100"/>
      <c r="CT226" s="100"/>
      <c r="CU226" s="100"/>
      <c r="CV226" s="100"/>
      <c r="CW226" s="100"/>
      <c r="CX226" s="100"/>
      <c r="CY226" s="100"/>
      <c r="CZ226" s="100"/>
      <c r="DA226" s="100"/>
      <c r="DB226" s="100"/>
      <c r="DC226" s="100"/>
      <c r="DD226" s="100"/>
      <c r="DE226" s="100"/>
      <c r="DF226" s="100"/>
      <c r="DG226" s="100"/>
      <c r="DH226" s="100"/>
      <c r="DI226" s="100"/>
      <c r="DJ226" s="100"/>
      <c r="DK226" s="100"/>
      <c r="DL226" s="100"/>
      <c r="DM226" s="100"/>
      <c r="DN226" s="100"/>
      <c r="DO226" s="100"/>
      <c r="DP226" s="100"/>
      <c r="DQ226" s="100"/>
      <c r="DR226" s="100"/>
      <c r="DS226" s="100"/>
      <c r="DT226" s="100"/>
      <c r="DU226" s="100"/>
      <c r="DV226" s="100"/>
      <c r="DW226" s="100"/>
      <c r="DX226" s="100"/>
      <c r="DY226" s="100"/>
      <c r="DZ226" s="100"/>
      <c r="EA226" s="100"/>
      <c r="EB226" s="100"/>
      <c r="EC226" s="100"/>
      <c r="ED226" s="100"/>
      <c r="EE226" s="100"/>
      <c r="EF226" s="100"/>
      <c r="EG226" s="100"/>
      <c r="EH226" s="100"/>
      <c r="EI226" s="100"/>
      <c r="EJ226" s="100"/>
      <c r="EK226" s="100"/>
      <c r="EL226" s="100"/>
      <c r="EM226" s="100"/>
      <c r="EN226" s="100"/>
      <c r="EO226" s="100"/>
      <c r="EP226" s="100"/>
      <c r="EQ226" s="100"/>
      <c r="ER226" s="100"/>
      <c r="ES226" s="100"/>
      <c r="ET226" s="100"/>
      <c r="EU226" s="100"/>
      <c r="EV226" s="100"/>
      <c r="EW226" s="100"/>
      <c r="EX226" s="100"/>
      <c r="EY226" s="100"/>
      <c r="EZ226" s="100"/>
      <c r="FA226" s="100"/>
      <c r="FB226" s="100"/>
      <c r="FC226" s="100"/>
      <c r="FD226" s="100"/>
      <c r="FE226" s="100"/>
      <c r="FF226" s="100"/>
      <c r="FG226" s="100"/>
      <c r="FH226" s="100"/>
      <c r="FI226" s="100"/>
      <c r="FJ226" s="100"/>
      <c r="FK226" s="100"/>
      <c r="FL226" s="100"/>
      <c r="FM226" s="100"/>
      <c r="FN226" s="100"/>
      <c r="FO226" s="100"/>
      <c r="FP226" s="100"/>
      <c r="FQ226" s="100"/>
      <c r="FR226" s="100"/>
      <c r="FS226" s="100"/>
      <c r="FT226" s="100"/>
      <c r="FU226" s="100"/>
      <c r="FV226" s="100"/>
      <c r="FW226" s="100"/>
      <c r="FX226" s="100"/>
      <c r="FY226" s="100"/>
      <c r="FZ226" s="100"/>
      <c r="GA226" s="100"/>
      <c r="GB226" s="100"/>
      <c r="GC226" s="100"/>
      <c r="GD226" s="100"/>
      <c r="GE226" s="100"/>
      <c r="GF226" s="100"/>
      <c r="GG226" s="100"/>
      <c r="GH226" s="100"/>
      <c r="GI226" s="100"/>
      <c r="GJ226" s="100"/>
      <c r="GK226" s="100"/>
      <c r="GL226" s="100"/>
      <c r="GM226" s="100"/>
      <c r="GN226" s="100"/>
      <c r="GO226" s="100"/>
      <c r="GP226" s="100"/>
      <c r="GQ226" s="100"/>
      <c r="GR226" s="100"/>
      <c r="GS226" s="100"/>
      <c r="GT226" s="100"/>
      <c r="GU226" s="100"/>
      <c r="GV226" s="100"/>
      <c r="GW226" s="100"/>
      <c r="GX226" s="100"/>
      <c r="GY226" s="100"/>
      <c r="GZ226" s="100"/>
      <c r="HA226" s="100"/>
      <c r="HB226" s="100"/>
      <c r="HC226" s="100"/>
      <c r="HD226" s="100"/>
      <c r="HE226" s="100"/>
      <c r="HF226" s="100"/>
      <c r="HG226" s="100"/>
      <c r="HH226" s="100"/>
      <c r="HI226" s="100"/>
      <c r="HJ226" s="100"/>
      <c r="HK226" s="100"/>
      <c r="HL226" s="100"/>
      <c r="HM226" s="100"/>
      <c r="HN226" s="100"/>
      <c r="HO226" s="100"/>
      <c r="HP226" s="100"/>
      <c r="HQ226" s="100"/>
      <c r="HR226" s="100"/>
      <c r="HS226" s="100"/>
      <c r="HT226" s="100"/>
      <c r="HU226" s="100"/>
      <c r="HV226" s="100"/>
      <c r="HW226" s="100"/>
      <c r="HX226" s="100"/>
      <c r="HY226" s="100"/>
      <c r="HZ226" s="100"/>
      <c r="IA226" s="100"/>
      <c r="IB226" s="100"/>
      <c r="IC226" s="100"/>
      <c r="ID226" s="100"/>
      <c r="IE226" s="100"/>
      <c r="IF226" s="100"/>
      <c r="IG226" s="100"/>
      <c r="IH226" s="100"/>
      <c r="II226" s="100"/>
      <c r="IJ226" s="100"/>
      <c r="IK226" s="100"/>
      <c r="IL226" s="100"/>
      <c r="IM226" s="100"/>
      <c r="IN226" s="100"/>
      <c r="IO226" s="100"/>
      <c r="IP226" s="100"/>
      <c r="IQ226" s="100"/>
      <c r="IR226" s="100"/>
    </row>
    <row r="227" spans="1:252" ht="31.2" x14ac:dyDescent="0.3">
      <c r="A227" s="125" t="s">
        <v>274</v>
      </c>
      <c r="B227" s="124">
        <f t="shared" si="69"/>
        <v>6833</v>
      </c>
      <c r="C227" s="124">
        <f t="shared" si="69"/>
        <v>6833</v>
      </c>
      <c r="D227" s="124">
        <f t="shared" si="69"/>
        <v>0</v>
      </c>
      <c r="E227" s="124">
        <v>0</v>
      </c>
      <c r="F227" s="124">
        <v>0</v>
      </c>
      <c r="G227" s="124">
        <f t="shared" si="70"/>
        <v>0</v>
      </c>
      <c r="H227" s="124">
        <v>0</v>
      </c>
      <c r="I227" s="124">
        <v>0</v>
      </c>
      <c r="J227" s="124">
        <f t="shared" si="71"/>
        <v>0</v>
      </c>
      <c r="K227" s="124">
        <v>6833</v>
      </c>
      <c r="L227" s="124">
        <v>6833</v>
      </c>
      <c r="M227" s="124">
        <f t="shared" si="72"/>
        <v>0</v>
      </c>
      <c r="N227" s="124">
        <v>0</v>
      </c>
      <c r="O227" s="124">
        <v>0</v>
      </c>
      <c r="P227" s="124">
        <f t="shared" si="73"/>
        <v>0</v>
      </c>
      <c r="Q227" s="124">
        <v>0</v>
      </c>
      <c r="R227" s="124">
        <v>0</v>
      </c>
      <c r="S227" s="124">
        <f t="shared" si="74"/>
        <v>0</v>
      </c>
      <c r="T227" s="124">
        <v>0</v>
      </c>
      <c r="U227" s="124">
        <v>0</v>
      </c>
      <c r="V227" s="124">
        <f t="shared" si="75"/>
        <v>0</v>
      </c>
      <c r="W227" s="124">
        <v>0</v>
      </c>
      <c r="X227" s="124">
        <v>0</v>
      </c>
      <c r="Y227" s="124">
        <f t="shared" si="76"/>
        <v>0</v>
      </c>
      <c r="Z227" s="124">
        <v>0</v>
      </c>
      <c r="AA227" s="124">
        <v>0</v>
      </c>
      <c r="AB227" s="124">
        <f t="shared" si="77"/>
        <v>0</v>
      </c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  <c r="AV227" s="100"/>
      <c r="AW227" s="100"/>
      <c r="AX227" s="100"/>
      <c r="AY227" s="100"/>
      <c r="AZ227" s="100"/>
      <c r="BA227" s="100"/>
      <c r="BB227" s="100"/>
      <c r="BC227" s="100"/>
      <c r="BD227" s="100"/>
      <c r="BE227" s="100"/>
      <c r="BF227" s="100"/>
      <c r="BG227" s="100"/>
      <c r="BH227" s="100"/>
      <c r="BI227" s="100"/>
      <c r="BJ227" s="100"/>
      <c r="BK227" s="100"/>
      <c r="BL227" s="100"/>
      <c r="BM227" s="100"/>
      <c r="BN227" s="100"/>
      <c r="BO227" s="100"/>
      <c r="BP227" s="100"/>
      <c r="BQ227" s="100"/>
      <c r="BR227" s="100"/>
      <c r="BS227" s="100"/>
      <c r="BT227" s="100"/>
      <c r="BU227" s="100"/>
      <c r="BV227" s="100"/>
      <c r="BW227" s="100"/>
      <c r="BX227" s="100"/>
      <c r="BY227" s="100"/>
      <c r="BZ227" s="100"/>
      <c r="CA227" s="100"/>
      <c r="CB227" s="100"/>
      <c r="CC227" s="100"/>
      <c r="CD227" s="100"/>
      <c r="CE227" s="100"/>
      <c r="CF227" s="100"/>
      <c r="CG227" s="100"/>
      <c r="CH227" s="100"/>
      <c r="CI227" s="100"/>
      <c r="CJ227" s="100"/>
      <c r="CK227" s="100"/>
      <c r="CL227" s="100"/>
      <c r="CM227" s="100"/>
      <c r="CN227" s="100"/>
      <c r="CO227" s="100"/>
      <c r="CP227" s="100"/>
      <c r="CQ227" s="100"/>
      <c r="CR227" s="100"/>
      <c r="CS227" s="100"/>
      <c r="CT227" s="100"/>
      <c r="CU227" s="100"/>
      <c r="CV227" s="100"/>
      <c r="CW227" s="100"/>
      <c r="CX227" s="100"/>
      <c r="CY227" s="100"/>
      <c r="CZ227" s="100"/>
      <c r="DA227" s="100"/>
      <c r="DB227" s="100"/>
      <c r="DC227" s="100"/>
      <c r="DD227" s="100"/>
      <c r="DE227" s="100"/>
      <c r="DF227" s="100"/>
      <c r="DG227" s="100"/>
      <c r="DH227" s="100"/>
      <c r="DI227" s="100"/>
      <c r="DJ227" s="100"/>
      <c r="DK227" s="100"/>
      <c r="DL227" s="100"/>
      <c r="DM227" s="100"/>
      <c r="DN227" s="100"/>
      <c r="DO227" s="100"/>
      <c r="DP227" s="100"/>
      <c r="DQ227" s="100"/>
      <c r="DR227" s="100"/>
      <c r="DS227" s="100"/>
      <c r="DT227" s="100"/>
      <c r="DU227" s="100"/>
      <c r="DV227" s="100"/>
      <c r="DW227" s="100"/>
      <c r="DX227" s="100"/>
      <c r="DY227" s="100"/>
      <c r="DZ227" s="100"/>
      <c r="EA227" s="100"/>
      <c r="EB227" s="100"/>
      <c r="EC227" s="100"/>
      <c r="ED227" s="100"/>
      <c r="EE227" s="100"/>
      <c r="EF227" s="100"/>
      <c r="EG227" s="100"/>
      <c r="EH227" s="100"/>
      <c r="EI227" s="100"/>
      <c r="EJ227" s="100"/>
      <c r="EK227" s="100"/>
      <c r="EL227" s="100"/>
      <c r="EM227" s="100"/>
      <c r="EN227" s="100"/>
      <c r="EO227" s="100"/>
      <c r="EP227" s="100"/>
      <c r="EQ227" s="100"/>
      <c r="ER227" s="100"/>
      <c r="ES227" s="100"/>
      <c r="ET227" s="100"/>
      <c r="EU227" s="100"/>
      <c r="EV227" s="100"/>
      <c r="EW227" s="100"/>
      <c r="EX227" s="100"/>
      <c r="EY227" s="100"/>
      <c r="EZ227" s="100"/>
      <c r="FA227" s="100"/>
      <c r="FB227" s="100"/>
      <c r="FC227" s="100"/>
      <c r="FD227" s="100"/>
      <c r="FE227" s="100"/>
      <c r="FF227" s="100"/>
      <c r="FG227" s="100"/>
      <c r="FH227" s="100"/>
      <c r="FI227" s="100"/>
      <c r="FJ227" s="100"/>
      <c r="FK227" s="100"/>
      <c r="FL227" s="100"/>
      <c r="FM227" s="100"/>
      <c r="FN227" s="100"/>
      <c r="FO227" s="100"/>
      <c r="FP227" s="100"/>
      <c r="FQ227" s="100"/>
      <c r="FR227" s="100"/>
      <c r="FS227" s="100"/>
      <c r="FT227" s="100"/>
      <c r="FU227" s="100"/>
      <c r="FV227" s="100"/>
      <c r="FW227" s="100"/>
      <c r="FX227" s="100"/>
      <c r="FY227" s="100"/>
      <c r="FZ227" s="100"/>
      <c r="GA227" s="100"/>
      <c r="GB227" s="100"/>
      <c r="GC227" s="100"/>
      <c r="GD227" s="100"/>
      <c r="GE227" s="100"/>
      <c r="GF227" s="100"/>
      <c r="GG227" s="100"/>
      <c r="GH227" s="100"/>
      <c r="GI227" s="100"/>
      <c r="GJ227" s="100"/>
      <c r="GK227" s="100"/>
      <c r="GL227" s="100"/>
      <c r="GM227" s="100"/>
      <c r="GN227" s="100"/>
      <c r="GO227" s="100"/>
      <c r="GP227" s="100"/>
      <c r="GQ227" s="100"/>
      <c r="GR227" s="100"/>
      <c r="GS227" s="100"/>
      <c r="GT227" s="100"/>
      <c r="GU227" s="100"/>
      <c r="GV227" s="100"/>
      <c r="GW227" s="100"/>
      <c r="GX227" s="100"/>
      <c r="GY227" s="100"/>
      <c r="GZ227" s="100"/>
      <c r="HA227" s="100"/>
      <c r="HB227" s="100"/>
      <c r="HC227" s="100"/>
      <c r="HD227" s="100"/>
      <c r="HE227" s="100"/>
      <c r="HF227" s="100"/>
      <c r="HG227" s="100"/>
      <c r="HH227" s="100"/>
      <c r="HI227" s="100"/>
      <c r="HJ227" s="100"/>
      <c r="HK227" s="100"/>
      <c r="HL227" s="100"/>
      <c r="HM227" s="100"/>
      <c r="HN227" s="100"/>
      <c r="HO227" s="100"/>
      <c r="HP227" s="100"/>
      <c r="HQ227" s="100"/>
      <c r="HR227" s="100"/>
      <c r="HS227" s="100"/>
      <c r="HT227" s="100"/>
      <c r="HU227" s="100"/>
      <c r="HV227" s="100"/>
      <c r="HW227" s="100"/>
      <c r="HX227" s="100"/>
      <c r="HY227" s="100"/>
      <c r="HZ227" s="100"/>
      <c r="IA227" s="100"/>
      <c r="IB227" s="100"/>
      <c r="IC227" s="100"/>
      <c r="ID227" s="100"/>
      <c r="IE227" s="100"/>
      <c r="IF227" s="100"/>
      <c r="IG227" s="100"/>
      <c r="IH227" s="100"/>
      <c r="II227" s="100"/>
      <c r="IJ227" s="100"/>
      <c r="IK227" s="100"/>
      <c r="IL227" s="100"/>
      <c r="IM227" s="100"/>
      <c r="IN227" s="100"/>
      <c r="IO227" s="100"/>
      <c r="IP227" s="100"/>
      <c r="IQ227" s="100"/>
      <c r="IR227" s="100"/>
    </row>
    <row r="228" spans="1:252" ht="23.25" customHeight="1" x14ac:dyDescent="0.3">
      <c r="A228" s="125" t="s">
        <v>275</v>
      </c>
      <c r="B228" s="124">
        <f t="shared" si="69"/>
        <v>13100</v>
      </c>
      <c r="C228" s="124">
        <f t="shared" si="69"/>
        <v>13100</v>
      </c>
      <c r="D228" s="124">
        <f t="shared" si="69"/>
        <v>0</v>
      </c>
      <c r="E228" s="124">
        <v>0</v>
      </c>
      <c r="F228" s="124">
        <v>0</v>
      </c>
      <c r="G228" s="124">
        <f t="shared" si="70"/>
        <v>0</v>
      </c>
      <c r="H228" s="124">
        <v>0</v>
      </c>
      <c r="I228" s="124">
        <v>0</v>
      </c>
      <c r="J228" s="124">
        <f t="shared" si="71"/>
        <v>0</v>
      </c>
      <c r="K228" s="124">
        <f>1800+11300</f>
        <v>13100</v>
      </c>
      <c r="L228" s="124">
        <f>1800+11300</f>
        <v>13100</v>
      </c>
      <c r="M228" s="124">
        <f t="shared" si="72"/>
        <v>0</v>
      </c>
      <c r="N228" s="124">
        <v>0</v>
      </c>
      <c r="O228" s="124">
        <v>0</v>
      </c>
      <c r="P228" s="124">
        <f t="shared" si="73"/>
        <v>0</v>
      </c>
      <c r="Q228" s="124">
        <v>0</v>
      </c>
      <c r="R228" s="124">
        <v>0</v>
      </c>
      <c r="S228" s="124">
        <f t="shared" si="74"/>
        <v>0</v>
      </c>
      <c r="T228" s="124">
        <v>0</v>
      </c>
      <c r="U228" s="124">
        <v>0</v>
      </c>
      <c r="V228" s="124">
        <f t="shared" si="75"/>
        <v>0</v>
      </c>
      <c r="W228" s="124">
        <v>0</v>
      </c>
      <c r="X228" s="124">
        <v>0</v>
      </c>
      <c r="Y228" s="124">
        <f t="shared" si="76"/>
        <v>0</v>
      </c>
      <c r="Z228" s="124">
        <v>0</v>
      </c>
      <c r="AA228" s="124">
        <v>0</v>
      </c>
      <c r="AB228" s="124">
        <f t="shared" si="77"/>
        <v>0</v>
      </c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I228" s="100"/>
      <c r="BJ228" s="100"/>
      <c r="BK228" s="100"/>
      <c r="BL228" s="100"/>
      <c r="BM228" s="100"/>
      <c r="BN228" s="100"/>
      <c r="BO228" s="100"/>
      <c r="BP228" s="100"/>
      <c r="BQ228" s="100"/>
      <c r="BR228" s="100"/>
      <c r="BS228" s="100"/>
      <c r="BT228" s="100"/>
      <c r="BU228" s="100"/>
      <c r="BV228" s="100"/>
      <c r="BW228" s="100"/>
      <c r="BX228" s="100"/>
      <c r="BY228" s="100"/>
      <c r="BZ228" s="100"/>
      <c r="CA228" s="100"/>
      <c r="CB228" s="100"/>
      <c r="CC228" s="100"/>
      <c r="CD228" s="100"/>
      <c r="CE228" s="100"/>
      <c r="CF228" s="100"/>
      <c r="CG228" s="100"/>
      <c r="CH228" s="100"/>
      <c r="CI228" s="100"/>
      <c r="CJ228" s="100"/>
      <c r="CK228" s="100"/>
      <c r="CL228" s="100"/>
      <c r="CM228" s="100"/>
      <c r="CN228" s="100"/>
      <c r="CO228" s="100"/>
      <c r="CP228" s="100"/>
      <c r="CQ228" s="100"/>
      <c r="CR228" s="100"/>
      <c r="CS228" s="100"/>
      <c r="CT228" s="100"/>
      <c r="CU228" s="100"/>
      <c r="CV228" s="100"/>
      <c r="CW228" s="100"/>
      <c r="CX228" s="100"/>
      <c r="CY228" s="100"/>
      <c r="CZ228" s="100"/>
      <c r="DA228" s="100"/>
      <c r="DB228" s="100"/>
      <c r="DC228" s="100"/>
      <c r="DD228" s="100"/>
      <c r="DE228" s="100"/>
      <c r="DF228" s="100"/>
      <c r="DG228" s="100"/>
      <c r="DH228" s="100"/>
      <c r="DI228" s="100"/>
      <c r="DJ228" s="100"/>
      <c r="DK228" s="100"/>
      <c r="DL228" s="100"/>
      <c r="DM228" s="100"/>
      <c r="DN228" s="100"/>
      <c r="DO228" s="100"/>
      <c r="DP228" s="100"/>
      <c r="DQ228" s="100"/>
      <c r="DR228" s="100"/>
      <c r="DS228" s="100"/>
      <c r="DT228" s="100"/>
      <c r="DU228" s="100"/>
      <c r="DV228" s="100"/>
      <c r="DW228" s="100"/>
      <c r="DX228" s="100"/>
      <c r="DY228" s="100"/>
      <c r="DZ228" s="100"/>
      <c r="EA228" s="100"/>
      <c r="EB228" s="100"/>
      <c r="EC228" s="100"/>
      <c r="ED228" s="100"/>
      <c r="EE228" s="100"/>
      <c r="EF228" s="100"/>
      <c r="EG228" s="100"/>
      <c r="EH228" s="100"/>
      <c r="EI228" s="100"/>
      <c r="EJ228" s="100"/>
      <c r="EK228" s="100"/>
      <c r="EL228" s="100"/>
      <c r="EM228" s="100"/>
      <c r="EN228" s="100"/>
      <c r="EO228" s="100"/>
      <c r="EP228" s="100"/>
      <c r="EQ228" s="100"/>
      <c r="ER228" s="100"/>
      <c r="ES228" s="100"/>
      <c r="ET228" s="100"/>
      <c r="EU228" s="100"/>
      <c r="EV228" s="100"/>
      <c r="EW228" s="100"/>
      <c r="EX228" s="100"/>
      <c r="EY228" s="100"/>
      <c r="EZ228" s="100"/>
      <c r="FA228" s="100"/>
      <c r="FB228" s="100"/>
      <c r="FC228" s="100"/>
      <c r="FD228" s="100"/>
      <c r="FE228" s="100"/>
      <c r="FF228" s="100"/>
      <c r="FG228" s="100"/>
      <c r="FH228" s="100"/>
      <c r="FI228" s="100"/>
      <c r="FJ228" s="100"/>
      <c r="FK228" s="100"/>
      <c r="FL228" s="100"/>
      <c r="FM228" s="100"/>
      <c r="FN228" s="100"/>
      <c r="FO228" s="100"/>
      <c r="FP228" s="100"/>
      <c r="FQ228" s="100"/>
      <c r="FR228" s="100"/>
      <c r="FS228" s="100"/>
      <c r="FT228" s="100"/>
      <c r="FU228" s="100"/>
      <c r="FV228" s="100"/>
      <c r="FW228" s="100"/>
      <c r="FX228" s="100"/>
      <c r="FY228" s="100"/>
      <c r="FZ228" s="100"/>
      <c r="GA228" s="100"/>
      <c r="GB228" s="100"/>
      <c r="GC228" s="100"/>
      <c r="GD228" s="100"/>
      <c r="GE228" s="100"/>
      <c r="GF228" s="100"/>
      <c r="GG228" s="100"/>
      <c r="GH228" s="100"/>
      <c r="GI228" s="100"/>
      <c r="GJ228" s="100"/>
      <c r="GK228" s="100"/>
      <c r="GL228" s="100"/>
      <c r="GM228" s="100"/>
      <c r="GN228" s="100"/>
      <c r="GO228" s="100"/>
      <c r="GP228" s="100"/>
      <c r="GQ228" s="100"/>
      <c r="GR228" s="100"/>
      <c r="GS228" s="100"/>
      <c r="GT228" s="100"/>
      <c r="GU228" s="100"/>
      <c r="GV228" s="100"/>
      <c r="GW228" s="100"/>
      <c r="GX228" s="100"/>
      <c r="GY228" s="100"/>
      <c r="GZ228" s="100"/>
      <c r="HA228" s="100"/>
      <c r="HB228" s="100"/>
      <c r="HC228" s="100"/>
      <c r="HD228" s="100"/>
      <c r="HE228" s="100"/>
      <c r="HF228" s="100"/>
      <c r="HG228" s="100"/>
      <c r="HH228" s="100"/>
      <c r="HI228" s="100"/>
      <c r="HJ228" s="100"/>
      <c r="HK228" s="100"/>
      <c r="HL228" s="100"/>
      <c r="HM228" s="100"/>
      <c r="HN228" s="100"/>
      <c r="HO228" s="100"/>
      <c r="HP228" s="100"/>
      <c r="HQ228" s="100"/>
      <c r="HR228" s="100"/>
      <c r="HS228" s="100"/>
      <c r="HT228" s="100"/>
      <c r="HU228" s="100"/>
      <c r="HV228" s="100"/>
      <c r="HW228" s="100"/>
      <c r="HX228" s="100"/>
      <c r="HY228" s="100"/>
      <c r="HZ228" s="100"/>
      <c r="IA228" s="100"/>
      <c r="IB228" s="100"/>
      <c r="IC228" s="100"/>
      <c r="ID228" s="100"/>
      <c r="IE228" s="100"/>
      <c r="IF228" s="100"/>
      <c r="IG228" s="100"/>
      <c r="IH228" s="100"/>
      <c r="II228" s="100"/>
      <c r="IJ228" s="100"/>
      <c r="IK228" s="100"/>
      <c r="IL228" s="100"/>
      <c r="IM228" s="100"/>
      <c r="IN228" s="100"/>
      <c r="IO228" s="100"/>
      <c r="IP228" s="100"/>
      <c r="IQ228" s="100"/>
      <c r="IR228" s="100"/>
    </row>
    <row r="229" spans="1:252" ht="23.25" customHeight="1" x14ac:dyDescent="0.3">
      <c r="A229" s="125" t="s">
        <v>276</v>
      </c>
      <c r="B229" s="124">
        <f t="shared" si="69"/>
        <v>1376</v>
      </c>
      <c r="C229" s="124">
        <f t="shared" si="69"/>
        <v>1376</v>
      </c>
      <c r="D229" s="124">
        <f t="shared" si="69"/>
        <v>0</v>
      </c>
      <c r="E229" s="124">
        <v>0</v>
      </c>
      <c r="F229" s="124">
        <v>0</v>
      </c>
      <c r="G229" s="124">
        <f t="shared" si="70"/>
        <v>0</v>
      </c>
      <c r="H229" s="124">
        <v>0</v>
      </c>
      <c r="I229" s="124">
        <v>0</v>
      </c>
      <c r="J229" s="124">
        <f t="shared" si="71"/>
        <v>0</v>
      </c>
      <c r="K229" s="124">
        <v>1376</v>
      </c>
      <c r="L229" s="124">
        <v>1376</v>
      </c>
      <c r="M229" s="124">
        <f t="shared" si="72"/>
        <v>0</v>
      </c>
      <c r="N229" s="124">
        <v>0</v>
      </c>
      <c r="O229" s="124">
        <v>0</v>
      </c>
      <c r="P229" s="124">
        <f t="shared" si="73"/>
        <v>0</v>
      </c>
      <c r="Q229" s="124">
        <v>0</v>
      </c>
      <c r="R229" s="124">
        <v>0</v>
      </c>
      <c r="S229" s="124">
        <f t="shared" si="74"/>
        <v>0</v>
      </c>
      <c r="T229" s="124">
        <v>0</v>
      </c>
      <c r="U229" s="124">
        <v>0</v>
      </c>
      <c r="V229" s="124">
        <f t="shared" si="75"/>
        <v>0</v>
      </c>
      <c r="W229" s="124">
        <v>0</v>
      </c>
      <c r="X229" s="124">
        <v>0</v>
      </c>
      <c r="Y229" s="124">
        <f t="shared" si="76"/>
        <v>0</v>
      </c>
      <c r="Z229" s="124">
        <v>0</v>
      </c>
      <c r="AA229" s="124">
        <v>0</v>
      </c>
      <c r="AB229" s="124">
        <f t="shared" si="77"/>
        <v>0</v>
      </c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  <c r="AV229" s="100"/>
      <c r="AW229" s="100"/>
      <c r="AX229" s="100"/>
      <c r="AY229" s="100"/>
      <c r="AZ229" s="100"/>
      <c r="BA229" s="100"/>
      <c r="BB229" s="100"/>
      <c r="BC229" s="100"/>
      <c r="BD229" s="100"/>
      <c r="BE229" s="100"/>
      <c r="BF229" s="100"/>
      <c r="BG229" s="100"/>
      <c r="BH229" s="100"/>
      <c r="BI229" s="100"/>
      <c r="BJ229" s="100"/>
      <c r="BK229" s="100"/>
      <c r="BL229" s="100"/>
      <c r="BM229" s="100"/>
      <c r="BN229" s="100"/>
      <c r="BO229" s="100"/>
      <c r="BP229" s="100"/>
      <c r="BQ229" s="100"/>
      <c r="BR229" s="100"/>
      <c r="BS229" s="100"/>
      <c r="BT229" s="100"/>
      <c r="BU229" s="100"/>
      <c r="BV229" s="100"/>
      <c r="BW229" s="100"/>
      <c r="BX229" s="100"/>
      <c r="BY229" s="100"/>
      <c r="BZ229" s="100"/>
      <c r="CA229" s="100"/>
      <c r="CB229" s="100"/>
      <c r="CC229" s="100"/>
      <c r="CD229" s="100"/>
      <c r="CE229" s="100"/>
      <c r="CF229" s="100"/>
      <c r="CG229" s="100"/>
      <c r="CH229" s="100"/>
      <c r="CI229" s="100"/>
      <c r="CJ229" s="100"/>
      <c r="CK229" s="100"/>
      <c r="CL229" s="100"/>
      <c r="CM229" s="100"/>
      <c r="CN229" s="100"/>
      <c r="CO229" s="100"/>
      <c r="CP229" s="100"/>
      <c r="CQ229" s="100"/>
      <c r="CR229" s="100"/>
      <c r="CS229" s="100"/>
      <c r="CT229" s="100"/>
      <c r="CU229" s="100"/>
      <c r="CV229" s="100"/>
      <c r="CW229" s="100"/>
      <c r="CX229" s="100"/>
      <c r="CY229" s="100"/>
      <c r="CZ229" s="100"/>
      <c r="DA229" s="100"/>
      <c r="DB229" s="100"/>
      <c r="DC229" s="100"/>
      <c r="DD229" s="100"/>
      <c r="DE229" s="100"/>
      <c r="DF229" s="100"/>
      <c r="DG229" s="100"/>
      <c r="DH229" s="100"/>
      <c r="DI229" s="100"/>
      <c r="DJ229" s="100"/>
      <c r="DK229" s="100"/>
      <c r="DL229" s="100"/>
      <c r="DM229" s="100"/>
      <c r="DN229" s="100"/>
      <c r="DO229" s="100"/>
      <c r="DP229" s="100"/>
      <c r="DQ229" s="100"/>
      <c r="DR229" s="100"/>
      <c r="DS229" s="100"/>
      <c r="DT229" s="100"/>
      <c r="DU229" s="100"/>
      <c r="DV229" s="100"/>
      <c r="DW229" s="100"/>
      <c r="DX229" s="100"/>
      <c r="DY229" s="100"/>
      <c r="DZ229" s="100"/>
      <c r="EA229" s="100"/>
      <c r="EB229" s="100"/>
      <c r="EC229" s="100"/>
      <c r="ED229" s="100"/>
      <c r="EE229" s="100"/>
      <c r="EF229" s="100"/>
      <c r="EG229" s="100"/>
      <c r="EH229" s="100"/>
      <c r="EI229" s="100"/>
      <c r="EJ229" s="100"/>
      <c r="EK229" s="100"/>
      <c r="EL229" s="100"/>
      <c r="EM229" s="100"/>
      <c r="EN229" s="100"/>
      <c r="EO229" s="100"/>
      <c r="EP229" s="100"/>
      <c r="EQ229" s="100"/>
      <c r="ER229" s="100"/>
      <c r="ES229" s="100"/>
      <c r="ET229" s="100"/>
      <c r="EU229" s="100"/>
      <c r="EV229" s="100"/>
      <c r="EW229" s="100"/>
      <c r="EX229" s="100"/>
      <c r="EY229" s="100"/>
      <c r="EZ229" s="100"/>
      <c r="FA229" s="100"/>
      <c r="FB229" s="100"/>
      <c r="FC229" s="100"/>
      <c r="FD229" s="100"/>
      <c r="FE229" s="100"/>
      <c r="FF229" s="100"/>
      <c r="FG229" s="100"/>
      <c r="FH229" s="100"/>
      <c r="FI229" s="100"/>
      <c r="FJ229" s="100"/>
      <c r="FK229" s="100"/>
      <c r="FL229" s="100"/>
      <c r="FM229" s="100"/>
      <c r="FN229" s="100"/>
      <c r="FO229" s="100"/>
      <c r="FP229" s="100"/>
      <c r="FQ229" s="100"/>
      <c r="FR229" s="100"/>
      <c r="FS229" s="100"/>
      <c r="FT229" s="100"/>
      <c r="FU229" s="100"/>
      <c r="FV229" s="100"/>
      <c r="FW229" s="100"/>
      <c r="FX229" s="100"/>
      <c r="FY229" s="100"/>
      <c r="FZ229" s="100"/>
      <c r="GA229" s="100"/>
      <c r="GB229" s="100"/>
      <c r="GC229" s="100"/>
      <c r="GD229" s="100"/>
      <c r="GE229" s="100"/>
      <c r="GF229" s="100"/>
      <c r="GG229" s="100"/>
      <c r="GH229" s="100"/>
      <c r="GI229" s="100"/>
      <c r="GJ229" s="100"/>
      <c r="GK229" s="100"/>
      <c r="GL229" s="100"/>
      <c r="GM229" s="100"/>
      <c r="GN229" s="100"/>
      <c r="GO229" s="100"/>
      <c r="GP229" s="100"/>
      <c r="GQ229" s="100"/>
      <c r="GR229" s="100"/>
      <c r="GS229" s="100"/>
      <c r="GT229" s="100"/>
      <c r="GU229" s="100"/>
      <c r="GV229" s="100"/>
      <c r="GW229" s="100"/>
      <c r="GX229" s="100"/>
      <c r="GY229" s="100"/>
      <c r="GZ229" s="100"/>
      <c r="HA229" s="100"/>
      <c r="HB229" s="100"/>
      <c r="HC229" s="100"/>
      <c r="HD229" s="100"/>
      <c r="HE229" s="100"/>
      <c r="HF229" s="100"/>
      <c r="HG229" s="100"/>
      <c r="HH229" s="100"/>
      <c r="HI229" s="100"/>
      <c r="HJ229" s="100"/>
      <c r="HK229" s="100"/>
      <c r="HL229" s="100"/>
      <c r="HM229" s="100"/>
      <c r="HN229" s="100"/>
      <c r="HO229" s="100"/>
      <c r="HP229" s="100"/>
      <c r="HQ229" s="100"/>
      <c r="HR229" s="100"/>
      <c r="HS229" s="100"/>
      <c r="HT229" s="100"/>
      <c r="HU229" s="100"/>
      <c r="HV229" s="100"/>
      <c r="HW229" s="100"/>
      <c r="HX229" s="100"/>
      <c r="HY229" s="100"/>
      <c r="HZ229" s="100"/>
      <c r="IA229" s="100"/>
      <c r="IB229" s="100"/>
      <c r="IC229" s="100"/>
      <c r="ID229" s="100"/>
      <c r="IE229" s="100"/>
      <c r="IF229" s="100"/>
      <c r="IG229" s="100"/>
      <c r="IH229" s="100"/>
      <c r="II229" s="100"/>
      <c r="IJ229" s="100"/>
      <c r="IK229" s="100"/>
      <c r="IL229" s="100"/>
      <c r="IM229" s="100"/>
      <c r="IN229" s="100"/>
      <c r="IO229" s="100"/>
      <c r="IP229" s="100"/>
      <c r="IQ229" s="100"/>
      <c r="IR229" s="100"/>
    </row>
    <row r="230" spans="1:252" ht="31.2" x14ac:dyDescent="0.3">
      <c r="A230" s="125" t="s">
        <v>277</v>
      </c>
      <c r="B230" s="124">
        <f t="shared" si="69"/>
        <v>2653</v>
      </c>
      <c r="C230" s="124">
        <f t="shared" si="69"/>
        <v>2653</v>
      </c>
      <c r="D230" s="124">
        <f t="shared" si="69"/>
        <v>0</v>
      </c>
      <c r="E230" s="124">
        <v>0</v>
      </c>
      <c r="F230" s="124">
        <v>0</v>
      </c>
      <c r="G230" s="124">
        <f t="shared" si="70"/>
        <v>0</v>
      </c>
      <c r="H230" s="124">
        <v>0</v>
      </c>
      <c r="I230" s="124">
        <v>0</v>
      </c>
      <c r="J230" s="124">
        <f t="shared" si="71"/>
        <v>0</v>
      </c>
      <c r="K230" s="124">
        <v>2653</v>
      </c>
      <c r="L230" s="124">
        <v>2653</v>
      </c>
      <c r="M230" s="124">
        <f t="shared" si="72"/>
        <v>0</v>
      </c>
      <c r="N230" s="124">
        <v>0</v>
      </c>
      <c r="O230" s="124">
        <v>0</v>
      </c>
      <c r="P230" s="124">
        <f t="shared" si="73"/>
        <v>0</v>
      </c>
      <c r="Q230" s="124">
        <v>0</v>
      </c>
      <c r="R230" s="124">
        <v>0</v>
      </c>
      <c r="S230" s="124">
        <f t="shared" si="74"/>
        <v>0</v>
      </c>
      <c r="T230" s="124">
        <v>0</v>
      </c>
      <c r="U230" s="124">
        <v>0</v>
      </c>
      <c r="V230" s="124">
        <f t="shared" si="75"/>
        <v>0</v>
      </c>
      <c r="W230" s="124">
        <v>0</v>
      </c>
      <c r="X230" s="124">
        <v>0</v>
      </c>
      <c r="Y230" s="124">
        <f t="shared" si="76"/>
        <v>0</v>
      </c>
      <c r="Z230" s="124">
        <v>0</v>
      </c>
      <c r="AA230" s="124">
        <v>0</v>
      </c>
      <c r="AB230" s="124">
        <f t="shared" si="77"/>
        <v>0</v>
      </c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0"/>
      <c r="BE230" s="100"/>
      <c r="BF230" s="100"/>
      <c r="BG230" s="100"/>
      <c r="BH230" s="100"/>
      <c r="BI230" s="100"/>
      <c r="BJ230" s="100"/>
      <c r="BK230" s="100"/>
      <c r="BL230" s="100"/>
      <c r="BM230" s="100"/>
      <c r="BN230" s="100"/>
      <c r="BO230" s="100"/>
      <c r="BP230" s="100"/>
      <c r="BQ230" s="100"/>
      <c r="BR230" s="100"/>
      <c r="BS230" s="100"/>
      <c r="BT230" s="100"/>
      <c r="BU230" s="100"/>
      <c r="BV230" s="100"/>
      <c r="BW230" s="100"/>
      <c r="BX230" s="100"/>
      <c r="BY230" s="100"/>
      <c r="BZ230" s="100"/>
      <c r="CA230" s="100"/>
      <c r="CB230" s="100"/>
      <c r="CC230" s="100"/>
      <c r="CD230" s="100"/>
      <c r="CE230" s="100"/>
      <c r="CF230" s="100"/>
      <c r="CG230" s="100"/>
      <c r="CH230" s="100"/>
      <c r="CI230" s="100"/>
      <c r="CJ230" s="100"/>
      <c r="CK230" s="100"/>
      <c r="CL230" s="100"/>
      <c r="CM230" s="100"/>
      <c r="CN230" s="100"/>
      <c r="CO230" s="100"/>
      <c r="CP230" s="100"/>
      <c r="CQ230" s="100"/>
      <c r="CR230" s="100"/>
      <c r="CS230" s="100"/>
      <c r="CT230" s="100"/>
      <c r="CU230" s="100"/>
      <c r="CV230" s="100"/>
      <c r="CW230" s="100"/>
      <c r="CX230" s="100"/>
      <c r="CY230" s="100"/>
      <c r="CZ230" s="100"/>
      <c r="DA230" s="100"/>
      <c r="DB230" s="100"/>
      <c r="DC230" s="100"/>
      <c r="DD230" s="100"/>
      <c r="DE230" s="100"/>
      <c r="DF230" s="100"/>
      <c r="DG230" s="100"/>
      <c r="DH230" s="100"/>
      <c r="DI230" s="100"/>
      <c r="DJ230" s="100"/>
      <c r="DK230" s="100"/>
      <c r="DL230" s="100"/>
      <c r="DM230" s="100"/>
      <c r="DN230" s="100"/>
      <c r="DO230" s="100"/>
      <c r="DP230" s="100"/>
      <c r="DQ230" s="100"/>
      <c r="DR230" s="100"/>
      <c r="DS230" s="100"/>
      <c r="DT230" s="100"/>
      <c r="DU230" s="100"/>
      <c r="DV230" s="100"/>
      <c r="DW230" s="100"/>
      <c r="DX230" s="100"/>
      <c r="DY230" s="100"/>
      <c r="DZ230" s="100"/>
      <c r="EA230" s="100"/>
      <c r="EB230" s="100"/>
      <c r="EC230" s="100"/>
      <c r="ED230" s="100"/>
      <c r="EE230" s="100"/>
      <c r="EF230" s="100"/>
      <c r="EG230" s="100"/>
      <c r="EH230" s="100"/>
      <c r="EI230" s="100"/>
      <c r="EJ230" s="100"/>
      <c r="EK230" s="100"/>
      <c r="EL230" s="100"/>
      <c r="EM230" s="100"/>
      <c r="EN230" s="100"/>
      <c r="EO230" s="100"/>
      <c r="EP230" s="100"/>
      <c r="EQ230" s="100"/>
      <c r="ER230" s="100"/>
      <c r="ES230" s="100"/>
      <c r="ET230" s="100"/>
      <c r="EU230" s="100"/>
      <c r="EV230" s="100"/>
      <c r="EW230" s="100"/>
      <c r="EX230" s="100"/>
      <c r="EY230" s="100"/>
      <c r="EZ230" s="100"/>
      <c r="FA230" s="100"/>
      <c r="FB230" s="100"/>
      <c r="FC230" s="100"/>
      <c r="FD230" s="100"/>
      <c r="FE230" s="100"/>
      <c r="FF230" s="100"/>
      <c r="FG230" s="100"/>
      <c r="FH230" s="100"/>
      <c r="FI230" s="100"/>
      <c r="FJ230" s="100"/>
      <c r="FK230" s="100"/>
      <c r="FL230" s="100"/>
      <c r="FM230" s="100"/>
      <c r="FN230" s="100"/>
      <c r="FO230" s="100"/>
      <c r="FP230" s="100"/>
      <c r="FQ230" s="100"/>
      <c r="FR230" s="100"/>
      <c r="FS230" s="100"/>
      <c r="FT230" s="100"/>
      <c r="FU230" s="100"/>
      <c r="FV230" s="100"/>
      <c r="FW230" s="100"/>
      <c r="FX230" s="100"/>
      <c r="FY230" s="100"/>
      <c r="FZ230" s="100"/>
      <c r="GA230" s="100"/>
      <c r="GB230" s="100"/>
      <c r="GC230" s="100"/>
      <c r="GD230" s="100"/>
      <c r="GE230" s="100"/>
      <c r="GF230" s="100"/>
      <c r="GG230" s="100"/>
      <c r="GH230" s="100"/>
      <c r="GI230" s="100"/>
      <c r="GJ230" s="100"/>
      <c r="GK230" s="100"/>
      <c r="GL230" s="100"/>
      <c r="GM230" s="100"/>
      <c r="GN230" s="100"/>
      <c r="GO230" s="100"/>
      <c r="GP230" s="100"/>
      <c r="GQ230" s="100"/>
      <c r="GR230" s="100"/>
      <c r="GS230" s="100"/>
      <c r="GT230" s="100"/>
      <c r="GU230" s="100"/>
      <c r="GV230" s="100"/>
      <c r="GW230" s="100"/>
      <c r="GX230" s="100"/>
      <c r="GY230" s="100"/>
      <c r="GZ230" s="100"/>
      <c r="HA230" s="100"/>
      <c r="HB230" s="100"/>
      <c r="HC230" s="100"/>
      <c r="HD230" s="100"/>
      <c r="HE230" s="100"/>
      <c r="HF230" s="100"/>
      <c r="HG230" s="100"/>
      <c r="HH230" s="100"/>
      <c r="HI230" s="100"/>
      <c r="HJ230" s="100"/>
      <c r="HK230" s="100"/>
      <c r="HL230" s="100"/>
      <c r="HM230" s="100"/>
      <c r="HN230" s="100"/>
      <c r="HO230" s="100"/>
      <c r="HP230" s="100"/>
      <c r="HQ230" s="100"/>
      <c r="HR230" s="100"/>
      <c r="HS230" s="100"/>
      <c r="HT230" s="100"/>
      <c r="HU230" s="100"/>
      <c r="HV230" s="100"/>
      <c r="HW230" s="100"/>
      <c r="HX230" s="100"/>
      <c r="HY230" s="100"/>
      <c r="HZ230" s="100"/>
      <c r="IA230" s="100"/>
      <c r="IB230" s="100"/>
      <c r="IC230" s="100"/>
      <c r="ID230" s="100"/>
      <c r="IE230" s="100"/>
      <c r="IF230" s="100"/>
      <c r="IG230" s="100"/>
      <c r="IH230" s="100"/>
      <c r="II230" s="100"/>
      <c r="IJ230" s="100"/>
      <c r="IK230" s="100"/>
      <c r="IL230" s="100"/>
      <c r="IM230" s="100"/>
      <c r="IN230" s="100"/>
      <c r="IO230" s="100"/>
      <c r="IP230" s="100"/>
      <c r="IQ230" s="100"/>
      <c r="IR230" s="100"/>
    </row>
    <row r="231" spans="1:252" ht="62.4" x14ac:dyDescent="0.3">
      <c r="A231" s="125" t="s">
        <v>278</v>
      </c>
      <c r="B231" s="124">
        <f t="shared" si="69"/>
        <v>32430</v>
      </c>
      <c r="C231" s="124">
        <f t="shared" si="69"/>
        <v>32430</v>
      </c>
      <c r="D231" s="124">
        <f t="shared" si="69"/>
        <v>0</v>
      </c>
      <c r="E231" s="124">
        <v>0</v>
      </c>
      <c r="F231" s="124">
        <v>0</v>
      </c>
      <c r="G231" s="124">
        <f t="shared" si="70"/>
        <v>0</v>
      </c>
      <c r="H231" s="124">
        <v>0</v>
      </c>
      <c r="I231" s="124">
        <v>0</v>
      </c>
      <c r="J231" s="124">
        <f t="shared" si="71"/>
        <v>0</v>
      </c>
      <c r="K231" s="124">
        <v>32430</v>
      </c>
      <c r="L231" s="124">
        <v>32430</v>
      </c>
      <c r="M231" s="124">
        <f t="shared" si="72"/>
        <v>0</v>
      </c>
      <c r="N231" s="124">
        <v>0</v>
      </c>
      <c r="O231" s="124">
        <v>0</v>
      </c>
      <c r="P231" s="124">
        <f t="shared" si="73"/>
        <v>0</v>
      </c>
      <c r="Q231" s="124">
        <v>0</v>
      </c>
      <c r="R231" s="124">
        <v>0</v>
      </c>
      <c r="S231" s="124">
        <f t="shared" si="74"/>
        <v>0</v>
      </c>
      <c r="T231" s="124">
        <v>0</v>
      </c>
      <c r="U231" s="124">
        <v>0</v>
      </c>
      <c r="V231" s="124">
        <f t="shared" si="75"/>
        <v>0</v>
      </c>
      <c r="W231" s="124">
        <v>0</v>
      </c>
      <c r="X231" s="124">
        <v>0</v>
      </c>
      <c r="Y231" s="124">
        <f t="shared" si="76"/>
        <v>0</v>
      </c>
      <c r="Z231" s="124">
        <v>0</v>
      </c>
      <c r="AA231" s="124">
        <v>0</v>
      </c>
      <c r="AB231" s="124">
        <f t="shared" si="77"/>
        <v>0</v>
      </c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  <c r="BB231" s="100"/>
      <c r="BC231" s="100"/>
      <c r="BD231" s="100"/>
      <c r="BE231" s="100"/>
      <c r="BF231" s="100"/>
      <c r="BG231" s="100"/>
      <c r="BH231" s="100"/>
      <c r="BI231" s="100"/>
      <c r="BJ231" s="100"/>
      <c r="BK231" s="100"/>
      <c r="BL231" s="100"/>
      <c r="BM231" s="100"/>
      <c r="BN231" s="100"/>
      <c r="BO231" s="100"/>
      <c r="BP231" s="100"/>
      <c r="BQ231" s="100"/>
      <c r="BR231" s="100"/>
      <c r="BS231" s="100"/>
      <c r="BT231" s="100"/>
      <c r="BU231" s="100"/>
      <c r="BV231" s="100"/>
      <c r="BW231" s="100"/>
      <c r="BX231" s="100"/>
      <c r="BY231" s="100"/>
      <c r="BZ231" s="100"/>
      <c r="CA231" s="100"/>
      <c r="CB231" s="100"/>
      <c r="CC231" s="100"/>
      <c r="CD231" s="100"/>
      <c r="CE231" s="100"/>
      <c r="CF231" s="100"/>
      <c r="CG231" s="100"/>
      <c r="CH231" s="100"/>
      <c r="CI231" s="100"/>
      <c r="CJ231" s="100"/>
      <c r="CK231" s="100"/>
      <c r="CL231" s="100"/>
      <c r="CM231" s="100"/>
      <c r="CN231" s="100"/>
      <c r="CO231" s="100"/>
      <c r="CP231" s="100"/>
      <c r="CQ231" s="100"/>
      <c r="CR231" s="100"/>
      <c r="CS231" s="100"/>
      <c r="CT231" s="100"/>
      <c r="CU231" s="100"/>
      <c r="CV231" s="100"/>
      <c r="CW231" s="100"/>
      <c r="CX231" s="100"/>
      <c r="CY231" s="100"/>
      <c r="CZ231" s="100"/>
      <c r="DA231" s="100"/>
      <c r="DB231" s="100"/>
      <c r="DC231" s="100"/>
      <c r="DD231" s="100"/>
      <c r="DE231" s="100"/>
      <c r="DF231" s="100"/>
      <c r="DG231" s="100"/>
      <c r="DH231" s="100"/>
      <c r="DI231" s="100"/>
      <c r="DJ231" s="100"/>
      <c r="DK231" s="100"/>
      <c r="DL231" s="100"/>
      <c r="DM231" s="100"/>
      <c r="DN231" s="100"/>
      <c r="DO231" s="100"/>
      <c r="DP231" s="100"/>
      <c r="DQ231" s="100"/>
      <c r="DR231" s="100"/>
      <c r="DS231" s="100"/>
      <c r="DT231" s="100"/>
      <c r="DU231" s="100"/>
      <c r="DV231" s="100"/>
      <c r="DW231" s="100"/>
      <c r="DX231" s="100"/>
      <c r="DY231" s="100"/>
      <c r="DZ231" s="100"/>
      <c r="EA231" s="100"/>
      <c r="EB231" s="100"/>
      <c r="EC231" s="100"/>
      <c r="ED231" s="100"/>
      <c r="EE231" s="100"/>
      <c r="EF231" s="100"/>
      <c r="EG231" s="100"/>
      <c r="EH231" s="100"/>
      <c r="EI231" s="100"/>
      <c r="EJ231" s="100"/>
      <c r="EK231" s="100"/>
      <c r="EL231" s="100"/>
      <c r="EM231" s="100"/>
      <c r="EN231" s="100"/>
      <c r="EO231" s="100"/>
      <c r="EP231" s="100"/>
      <c r="EQ231" s="100"/>
      <c r="ER231" s="100"/>
      <c r="ES231" s="100"/>
      <c r="ET231" s="100"/>
      <c r="EU231" s="100"/>
      <c r="EV231" s="100"/>
      <c r="EW231" s="100"/>
      <c r="EX231" s="100"/>
      <c r="EY231" s="100"/>
      <c r="EZ231" s="100"/>
      <c r="FA231" s="100"/>
      <c r="FB231" s="100"/>
      <c r="FC231" s="100"/>
      <c r="FD231" s="100"/>
      <c r="FE231" s="100"/>
      <c r="FF231" s="100"/>
      <c r="FG231" s="100"/>
      <c r="FH231" s="100"/>
      <c r="FI231" s="100"/>
      <c r="FJ231" s="100"/>
      <c r="FK231" s="100"/>
      <c r="FL231" s="100"/>
      <c r="FM231" s="100"/>
      <c r="FN231" s="100"/>
      <c r="FO231" s="100"/>
      <c r="FP231" s="100"/>
      <c r="FQ231" s="100"/>
      <c r="FR231" s="100"/>
      <c r="FS231" s="100"/>
      <c r="FT231" s="100"/>
      <c r="FU231" s="100"/>
      <c r="FV231" s="100"/>
      <c r="FW231" s="100"/>
      <c r="FX231" s="100"/>
      <c r="FY231" s="100"/>
      <c r="FZ231" s="100"/>
      <c r="GA231" s="100"/>
      <c r="GB231" s="100"/>
      <c r="GC231" s="100"/>
      <c r="GD231" s="100"/>
      <c r="GE231" s="100"/>
      <c r="GF231" s="100"/>
      <c r="GG231" s="100"/>
      <c r="GH231" s="100"/>
      <c r="GI231" s="100"/>
      <c r="GJ231" s="100"/>
      <c r="GK231" s="100"/>
      <c r="GL231" s="100"/>
      <c r="GM231" s="100"/>
      <c r="GN231" s="100"/>
      <c r="GO231" s="100"/>
      <c r="GP231" s="100"/>
      <c r="GQ231" s="100"/>
      <c r="GR231" s="100"/>
      <c r="GS231" s="100"/>
      <c r="GT231" s="100"/>
      <c r="GU231" s="100"/>
      <c r="GV231" s="100"/>
      <c r="GW231" s="100"/>
      <c r="GX231" s="100"/>
      <c r="GY231" s="100"/>
      <c r="GZ231" s="100"/>
      <c r="HA231" s="100"/>
      <c r="HB231" s="100"/>
      <c r="HC231" s="100"/>
      <c r="HD231" s="100"/>
      <c r="HE231" s="100"/>
      <c r="HF231" s="100"/>
      <c r="HG231" s="100"/>
      <c r="HH231" s="100"/>
      <c r="HI231" s="100"/>
      <c r="HJ231" s="100"/>
      <c r="HK231" s="100"/>
      <c r="HL231" s="100"/>
      <c r="HM231" s="100"/>
      <c r="HN231" s="100"/>
      <c r="HO231" s="100"/>
      <c r="HP231" s="100"/>
      <c r="HQ231" s="100"/>
      <c r="HR231" s="100"/>
      <c r="HS231" s="100"/>
      <c r="HT231" s="100"/>
      <c r="HU231" s="100"/>
      <c r="HV231" s="100"/>
      <c r="HW231" s="100"/>
      <c r="HX231" s="100"/>
      <c r="HY231" s="100"/>
      <c r="HZ231" s="100"/>
      <c r="IA231" s="100"/>
      <c r="IB231" s="100"/>
      <c r="IC231" s="100"/>
      <c r="ID231" s="100"/>
      <c r="IE231" s="100"/>
      <c r="IF231" s="100"/>
      <c r="IG231" s="100"/>
      <c r="IH231" s="100"/>
      <c r="II231" s="100"/>
      <c r="IJ231" s="100"/>
      <c r="IK231" s="100"/>
      <c r="IL231" s="100"/>
      <c r="IM231" s="100"/>
      <c r="IN231" s="100"/>
      <c r="IO231" s="100"/>
      <c r="IP231" s="100"/>
      <c r="IQ231" s="100"/>
      <c r="IR231" s="100"/>
    </row>
    <row r="232" spans="1:252" x14ac:dyDescent="0.3">
      <c r="A232" s="117" t="s">
        <v>266</v>
      </c>
      <c r="B232" s="118">
        <f t="shared" si="69"/>
        <v>21566434</v>
      </c>
      <c r="C232" s="118">
        <f t="shared" si="69"/>
        <v>21623107</v>
      </c>
      <c r="D232" s="118">
        <f t="shared" si="69"/>
        <v>56673</v>
      </c>
      <c r="E232" s="118">
        <f>SUM(E233:E268)</f>
        <v>1004020</v>
      </c>
      <c r="F232" s="118">
        <f>SUM(F233:F268)</f>
        <v>1004020</v>
      </c>
      <c r="G232" s="118">
        <f t="shared" si="70"/>
        <v>0</v>
      </c>
      <c r="H232" s="118">
        <f>SUM(H233:H268)</f>
        <v>392281</v>
      </c>
      <c r="I232" s="118">
        <f>SUM(I233:I268)</f>
        <v>392281</v>
      </c>
      <c r="J232" s="118">
        <f t="shared" si="71"/>
        <v>0</v>
      </c>
      <c r="K232" s="118">
        <f>SUM(K233:K268)</f>
        <v>1105479</v>
      </c>
      <c r="L232" s="118">
        <f>SUM(L233:L268)</f>
        <v>1162152</v>
      </c>
      <c r="M232" s="118">
        <f t="shared" si="72"/>
        <v>56673</v>
      </c>
      <c r="N232" s="118">
        <f>SUM(N233:N268)</f>
        <v>7170891</v>
      </c>
      <c r="O232" s="118">
        <f>SUM(O233:O268)</f>
        <v>7170891</v>
      </c>
      <c r="P232" s="118">
        <f t="shared" si="73"/>
        <v>0</v>
      </c>
      <c r="Q232" s="118">
        <f>SUM(Q233:Q268)</f>
        <v>0</v>
      </c>
      <c r="R232" s="118">
        <f>SUM(R233:R268)</f>
        <v>0</v>
      </c>
      <c r="S232" s="118">
        <f t="shared" si="74"/>
        <v>0</v>
      </c>
      <c r="T232" s="118">
        <f>SUM(T233:T268)</f>
        <v>3495260</v>
      </c>
      <c r="U232" s="118">
        <f>SUM(U233:U268)</f>
        <v>3495260</v>
      </c>
      <c r="V232" s="118">
        <f t="shared" si="75"/>
        <v>0</v>
      </c>
      <c r="W232" s="118">
        <f>SUM(W233:W268)</f>
        <v>29976</v>
      </c>
      <c r="X232" s="118">
        <f>SUM(X233:X268)</f>
        <v>29976</v>
      </c>
      <c r="Y232" s="118">
        <f t="shared" si="76"/>
        <v>0</v>
      </c>
      <c r="Z232" s="118">
        <f>SUM(Z233:Z268)</f>
        <v>8368527</v>
      </c>
      <c r="AA232" s="118">
        <f>SUM(AA233:AA268)</f>
        <v>8368527</v>
      </c>
      <c r="AB232" s="118">
        <f t="shared" si="77"/>
        <v>0</v>
      </c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  <c r="AV232" s="100"/>
      <c r="AW232" s="100"/>
      <c r="AX232" s="100"/>
      <c r="AY232" s="100"/>
      <c r="AZ232" s="100"/>
      <c r="BA232" s="100"/>
      <c r="BB232" s="100"/>
      <c r="BC232" s="100"/>
      <c r="BD232" s="100"/>
      <c r="BE232" s="100"/>
      <c r="BF232" s="100"/>
      <c r="BG232" s="100"/>
      <c r="BH232" s="100"/>
      <c r="BI232" s="100"/>
      <c r="BJ232" s="100"/>
      <c r="BK232" s="100"/>
      <c r="BL232" s="100"/>
      <c r="BM232" s="100"/>
      <c r="BN232" s="100"/>
      <c r="BO232" s="100"/>
      <c r="BP232" s="100"/>
      <c r="BQ232" s="100"/>
      <c r="BR232" s="100"/>
      <c r="BS232" s="100"/>
      <c r="BT232" s="100"/>
      <c r="BU232" s="100"/>
      <c r="BV232" s="100"/>
      <c r="BW232" s="100"/>
      <c r="BX232" s="100"/>
      <c r="BY232" s="100"/>
      <c r="BZ232" s="100"/>
      <c r="CA232" s="100"/>
      <c r="CB232" s="100"/>
      <c r="CC232" s="100"/>
      <c r="CD232" s="100"/>
      <c r="CE232" s="100"/>
      <c r="CF232" s="100"/>
      <c r="CG232" s="100"/>
      <c r="CH232" s="100"/>
      <c r="CI232" s="100"/>
      <c r="CJ232" s="100"/>
      <c r="CK232" s="100"/>
      <c r="CL232" s="100"/>
      <c r="CM232" s="100"/>
      <c r="CN232" s="100"/>
      <c r="CO232" s="100"/>
      <c r="CP232" s="100"/>
      <c r="CQ232" s="100"/>
      <c r="CR232" s="100"/>
      <c r="CS232" s="100"/>
      <c r="CT232" s="100"/>
      <c r="CU232" s="100"/>
      <c r="CV232" s="100"/>
      <c r="CW232" s="100"/>
      <c r="CX232" s="100"/>
      <c r="CY232" s="100"/>
      <c r="CZ232" s="100"/>
      <c r="DA232" s="100"/>
      <c r="DB232" s="100"/>
      <c r="DC232" s="100"/>
      <c r="DD232" s="100"/>
      <c r="DE232" s="100"/>
      <c r="DF232" s="100"/>
      <c r="DG232" s="100"/>
      <c r="DH232" s="100"/>
      <c r="DI232" s="100"/>
      <c r="DJ232" s="100"/>
      <c r="DK232" s="100"/>
      <c r="DL232" s="100"/>
      <c r="DM232" s="100"/>
      <c r="DN232" s="100"/>
      <c r="DO232" s="100"/>
      <c r="DP232" s="100"/>
      <c r="DQ232" s="100"/>
      <c r="DR232" s="100"/>
      <c r="DS232" s="100"/>
      <c r="DT232" s="100"/>
      <c r="DU232" s="100"/>
      <c r="DV232" s="100"/>
      <c r="DW232" s="100"/>
      <c r="DX232" s="100"/>
      <c r="DY232" s="100"/>
      <c r="DZ232" s="100"/>
      <c r="EA232" s="100"/>
      <c r="EB232" s="100"/>
      <c r="EC232" s="100"/>
      <c r="ED232" s="100"/>
      <c r="EE232" s="100"/>
      <c r="EF232" s="100"/>
      <c r="EG232" s="100"/>
      <c r="EH232" s="100"/>
      <c r="EI232" s="100"/>
      <c r="EJ232" s="100"/>
      <c r="EK232" s="100"/>
      <c r="EL232" s="100"/>
      <c r="EM232" s="100"/>
      <c r="EN232" s="100"/>
      <c r="EO232" s="100"/>
      <c r="EP232" s="100"/>
      <c r="EQ232" s="100"/>
      <c r="ER232" s="100"/>
      <c r="ES232" s="100"/>
      <c r="ET232" s="100"/>
      <c r="EU232" s="100"/>
      <c r="EV232" s="100"/>
      <c r="EW232" s="100"/>
      <c r="EX232" s="100"/>
      <c r="EY232" s="100"/>
      <c r="EZ232" s="100"/>
      <c r="FA232" s="100"/>
      <c r="FB232" s="100"/>
      <c r="FC232" s="100"/>
      <c r="FD232" s="100"/>
      <c r="FE232" s="100"/>
      <c r="FF232" s="100"/>
      <c r="FG232" s="100"/>
      <c r="FH232" s="100"/>
      <c r="FI232" s="100"/>
      <c r="FJ232" s="100"/>
      <c r="FK232" s="100"/>
      <c r="FL232" s="100"/>
      <c r="FM232" s="100"/>
      <c r="FN232" s="100"/>
      <c r="FO232" s="100"/>
      <c r="FP232" s="100"/>
      <c r="FQ232" s="100"/>
      <c r="FR232" s="100"/>
      <c r="FS232" s="100"/>
      <c r="FT232" s="100"/>
      <c r="FU232" s="100"/>
      <c r="FV232" s="100"/>
      <c r="FW232" s="100"/>
      <c r="FX232" s="100"/>
      <c r="FY232" s="100"/>
      <c r="FZ232" s="100"/>
      <c r="GA232" s="100"/>
      <c r="GB232" s="100"/>
      <c r="GC232" s="100"/>
      <c r="GD232" s="100"/>
      <c r="GE232" s="100"/>
      <c r="GF232" s="100"/>
      <c r="GG232" s="100"/>
      <c r="GH232" s="100"/>
      <c r="GI232" s="100"/>
      <c r="GJ232" s="100"/>
      <c r="GK232" s="100"/>
      <c r="GL232" s="100"/>
      <c r="GM232" s="100"/>
      <c r="GN232" s="100"/>
      <c r="GO232" s="100"/>
      <c r="GP232" s="100"/>
      <c r="GQ232" s="100"/>
      <c r="GR232" s="100"/>
      <c r="GS232" s="100"/>
      <c r="GT232" s="100"/>
      <c r="GU232" s="100"/>
      <c r="GV232" s="100"/>
      <c r="GW232" s="100"/>
      <c r="GX232" s="100"/>
      <c r="GY232" s="100"/>
      <c r="GZ232" s="100"/>
      <c r="HA232" s="100"/>
      <c r="HB232" s="100"/>
      <c r="HC232" s="100"/>
      <c r="HD232" s="100"/>
      <c r="HE232" s="100"/>
      <c r="HF232" s="100"/>
      <c r="HG232" s="100"/>
      <c r="HH232" s="100"/>
      <c r="HI232" s="100"/>
      <c r="HJ232" s="100"/>
      <c r="HK232" s="100"/>
      <c r="HL232" s="100"/>
      <c r="HM232" s="100"/>
      <c r="HN232" s="100"/>
      <c r="HO232" s="100"/>
      <c r="HP232" s="100"/>
      <c r="HQ232" s="100"/>
      <c r="HR232" s="100"/>
      <c r="HS232" s="100"/>
      <c r="HT232" s="100"/>
      <c r="HU232" s="100"/>
      <c r="HV232" s="100"/>
      <c r="HW232" s="100"/>
      <c r="HX232" s="100"/>
      <c r="HY232" s="100"/>
      <c r="HZ232" s="100"/>
      <c r="IA232" s="100"/>
      <c r="IB232" s="100"/>
      <c r="IC232" s="100"/>
      <c r="ID232" s="100"/>
      <c r="IE232" s="100"/>
      <c r="IF232" s="100"/>
      <c r="IG232" s="100"/>
      <c r="IH232" s="100"/>
      <c r="II232" s="100"/>
      <c r="IJ232" s="100"/>
      <c r="IK232" s="100"/>
      <c r="IL232" s="100"/>
      <c r="IM232" s="100"/>
      <c r="IN232" s="100"/>
      <c r="IO232" s="100"/>
      <c r="IP232" s="100"/>
      <c r="IQ232" s="100"/>
      <c r="IR232" s="100"/>
    </row>
    <row r="233" spans="1:252" ht="31.2" x14ac:dyDescent="0.3">
      <c r="A233" s="123" t="s">
        <v>279</v>
      </c>
      <c r="B233" s="124">
        <f t="shared" si="69"/>
        <v>25000</v>
      </c>
      <c r="C233" s="124">
        <f t="shared" si="69"/>
        <v>25000</v>
      </c>
      <c r="D233" s="124">
        <f t="shared" si="69"/>
        <v>0</v>
      </c>
      <c r="E233" s="124">
        <v>0</v>
      </c>
      <c r="F233" s="124">
        <v>0</v>
      </c>
      <c r="G233" s="124">
        <f t="shared" si="70"/>
        <v>0</v>
      </c>
      <c r="H233" s="124">
        <v>0</v>
      </c>
      <c r="I233" s="124">
        <v>0</v>
      </c>
      <c r="J233" s="124">
        <f t="shared" si="71"/>
        <v>0</v>
      </c>
      <c r="K233" s="124">
        <v>25000</v>
      </c>
      <c r="L233" s="124">
        <v>25000</v>
      </c>
      <c r="M233" s="124">
        <f t="shared" si="72"/>
        <v>0</v>
      </c>
      <c r="N233" s="124">
        <v>0</v>
      </c>
      <c r="O233" s="124">
        <v>0</v>
      </c>
      <c r="P233" s="124">
        <f t="shared" si="73"/>
        <v>0</v>
      </c>
      <c r="Q233" s="124">
        <v>0</v>
      </c>
      <c r="R233" s="124">
        <v>0</v>
      </c>
      <c r="S233" s="124">
        <f t="shared" si="74"/>
        <v>0</v>
      </c>
      <c r="T233" s="124">
        <v>0</v>
      </c>
      <c r="U233" s="124">
        <v>0</v>
      </c>
      <c r="V233" s="124">
        <f t="shared" si="75"/>
        <v>0</v>
      </c>
      <c r="W233" s="124">
        <v>0</v>
      </c>
      <c r="X233" s="124">
        <v>0</v>
      </c>
      <c r="Y233" s="124">
        <f t="shared" si="76"/>
        <v>0</v>
      </c>
      <c r="Z233" s="124">
        <v>0</v>
      </c>
      <c r="AA233" s="124">
        <v>0</v>
      </c>
      <c r="AB233" s="124">
        <f t="shared" si="77"/>
        <v>0</v>
      </c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0"/>
      <c r="BB233" s="100"/>
      <c r="BC233" s="100"/>
      <c r="BD233" s="100"/>
      <c r="BE233" s="100"/>
      <c r="BF233" s="100"/>
      <c r="BG233" s="100"/>
      <c r="BH233" s="100"/>
      <c r="BI233" s="100"/>
      <c r="BJ233" s="100"/>
      <c r="BK233" s="100"/>
      <c r="BL233" s="100"/>
      <c r="BM233" s="100"/>
      <c r="BN233" s="100"/>
      <c r="BO233" s="100"/>
      <c r="BP233" s="100"/>
      <c r="BQ233" s="100"/>
      <c r="BR233" s="100"/>
      <c r="BS233" s="100"/>
      <c r="BT233" s="100"/>
      <c r="BU233" s="100"/>
      <c r="BV233" s="100"/>
      <c r="BW233" s="100"/>
      <c r="BX233" s="100"/>
      <c r="BY233" s="100"/>
      <c r="BZ233" s="100"/>
      <c r="CA233" s="100"/>
      <c r="CB233" s="100"/>
      <c r="CC233" s="100"/>
      <c r="CD233" s="100"/>
      <c r="CE233" s="100"/>
      <c r="CF233" s="100"/>
      <c r="CG233" s="100"/>
      <c r="CH233" s="100"/>
      <c r="CI233" s="100"/>
      <c r="CJ233" s="100"/>
      <c r="CK233" s="100"/>
      <c r="CL233" s="100"/>
      <c r="CM233" s="100"/>
      <c r="CN233" s="100"/>
      <c r="CO233" s="100"/>
      <c r="CP233" s="100"/>
      <c r="CQ233" s="100"/>
      <c r="CR233" s="100"/>
      <c r="CS233" s="100"/>
      <c r="CT233" s="100"/>
      <c r="CU233" s="100"/>
      <c r="CV233" s="100"/>
      <c r="CW233" s="100"/>
      <c r="CX233" s="100"/>
      <c r="CY233" s="100"/>
      <c r="CZ233" s="100"/>
      <c r="DA233" s="100"/>
      <c r="DB233" s="100"/>
      <c r="DC233" s="100"/>
      <c r="DD233" s="100"/>
      <c r="DE233" s="100"/>
      <c r="DF233" s="100"/>
      <c r="DG233" s="100"/>
      <c r="DH233" s="100"/>
      <c r="DI233" s="100"/>
      <c r="DJ233" s="100"/>
      <c r="DK233" s="100"/>
      <c r="DL233" s="100"/>
      <c r="DM233" s="100"/>
      <c r="DN233" s="100"/>
      <c r="DO233" s="100"/>
      <c r="DP233" s="100"/>
      <c r="DQ233" s="100"/>
      <c r="DR233" s="100"/>
      <c r="DS233" s="100"/>
      <c r="DT233" s="100"/>
      <c r="DU233" s="100"/>
      <c r="DV233" s="100"/>
      <c r="DW233" s="100"/>
      <c r="DX233" s="100"/>
      <c r="DY233" s="100"/>
      <c r="DZ233" s="100"/>
      <c r="EA233" s="100"/>
      <c r="EB233" s="100"/>
      <c r="EC233" s="100"/>
      <c r="ED233" s="100"/>
      <c r="EE233" s="100"/>
      <c r="EF233" s="100"/>
      <c r="EG233" s="100"/>
      <c r="EH233" s="100"/>
      <c r="EI233" s="100"/>
      <c r="EJ233" s="100"/>
      <c r="EK233" s="100"/>
      <c r="EL233" s="100"/>
      <c r="EM233" s="100"/>
      <c r="EN233" s="100"/>
      <c r="EO233" s="100"/>
      <c r="EP233" s="100"/>
      <c r="EQ233" s="100"/>
      <c r="ER233" s="100"/>
      <c r="ES233" s="100"/>
      <c r="ET233" s="100"/>
      <c r="EU233" s="100"/>
      <c r="EV233" s="100"/>
      <c r="EW233" s="100"/>
      <c r="EX233" s="100"/>
      <c r="EY233" s="100"/>
      <c r="EZ233" s="100"/>
      <c r="FA233" s="100"/>
      <c r="FB233" s="100"/>
      <c r="FC233" s="100"/>
      <c r="FD233" s="100"/>
      <c r="FE233" s="100"/>
      <c r="FF233" s="100"/>
      <c r="FG233" s="100"/>
      <c r="FH233" s="100"/>
      <c r="FI233" s="100"/>
      <c r="FJ233" s="100"/>
      <c r="FK233" s="100"/>
      <c r="FL233" s="100"/>
      <c r="FM233" s="100"/>
      <c r="FN233" s="100"/>
      <c r="FO233" s="100"/>
      <c r="FP233" s="100"/>
      <c r="FQ233" s="100"/>
      <c r="FR233" s="100"/>
      <c r="FS233" s="100"/>
      <c r="FT233" s="100"/>
      <c r="FU233" s="100"/>
      <c r="FV233" s="100"/>
      <c r="FW233" s="100"/>
      <c r="FX233" s="100"/>
      <c r="FY233" s="100"/>
      <c r="FZ233" s="100"/>
      <c r="GA233" s="100"/>
      <c r="GB233" s="100"/>
      <c r="GC233" s="100"/>
      <c r="GD233" s="100"/>
      <c r="GE233" s="100"/>
      <c r="GF233" s="100"/>
      <c r="GG233" s="100"/>
      <c r="GH233" s="100"/>
      <c r="GI233" s="100"/>
      <c r="GJ233" s="100"/>
      <c r="GK233" s="100"/>
      <c r="GL233" s="100"/>
      <c r="GM233" s="100"/>
      <c r="GN233" s="100"/>
      <c r="GO233" s="100"/>
      <c r="GP233" s="100"/>
      <c r="GQ233" s="100"/>
      <c r="GR233" s="100"/>
      <c r="GS233" s="100"/>
      <c r="GT233" s="100"/>
      <c r="GU233" s="100"/>
      <c r="GV233" s="100"/>
      <c r="GW233" s="100"/>
      <c r="GX233" s="100"/>
      <c r="GY233" s="100"/>
      <c r="GZ233" s="100"/>
      <c r="HA233" s="100"/>
      <c r="HB233" s="100"/>
      <c r="HC233" s="100"/>
      <c r="HD233" s="100"/>
      <c r="HE233" s="100"/>
      <c r="HF233" s="100"/>
      <c r="HG233" s="100"/>
      <c r="HH233" s="100"/>
      <c r="HI233" s="100"/>
      <c r="HJ233" s="100"/>
      <c r="HK233" s="100"/>
      <c r="HL233" s="100"/>
      <c r="HM233" s="100"/>
      <c r="HN233" s="100"/>
      <c r="HO233" s="100"/>
      <c r="HP233" s="100"/>
      <c r="HQ233" s="100"/>
      <c r="HR233" s="100"/>
      <c r="HS233" s="100"/>
      <c r="HT233" s="100"/>
      <c r="HU233" s="100"/>
      <c r="HV233" s="100"/>
      <c r="HW233" s="100"/>
      <c r="HX233" s="100"/>
      <c r="HY233" s="100"/>
      <c r="HZ233" s="100"/>
      <c r="IA233" s="100"/>
      <c r="IB233" s="100"/>
      <c r="IC233" s="100"/>
      <c r="ID233" s="100"/>
      <c r="IE233" s="100"/>
      <c r="IF233" s="100"/>
      <c r="IG233" s="100"/>
      <c r="IH233" s="100"/>
      <c r="II233" s="100"/>
      <c r="IJ233" s="100"/>
      <c r="IK233" s="100"/>
      <c r="IL233" s="100"/>
      <c r="IM233" s="100"/>
      <c r="IN233" s="100"/>
      <c r="IO233" s="100"/>
      <c r="IP233" s="100"/>
      <c r="IQ233" s="100"/>
      <c r="IR233" s="100"/>
    </row>
    <row r="234" spans="1:252" ht="31.2" x14ac:dyDescent="0.3">
      <c r="A234" s="123" t="s">
        <v>280</v>
      </c>
      <c r="B234" s="124">
        <f t="shared" si="69"/>
        <v>15000</v>
      </c>
      <c r="C234" s="124">
        <f t="shared" si="69"/>
        <v>15000</v>
      </c>
      <c r="D234" s="124">
        <f t="shared" si="69"/>
        <v>0</v>
      </c>
      <c r="E234" s="124">
        <v>0</v>
      </c>
      <c r="F234" s="124">
        <v>0</v>
      </c>
      <c r="G234" s="124">
        <f t="shared" si="70"/>
        <v>0</v>
      </c>
      <c r="H234" s="124">
        <v>0</v>
      </c>
      <c r="I234" s="124">
        <v>0</v>
      </c>
      <c r="J234" s="124">
        <f t="shared" si="71"/>
        <v>0</v>
      </c>
      <c r="K234" s="124">
        <v>15000</v>
      </c>
      <c r="L234" s="124">
        <v>15000</v>
      </c>
      <c r="M234" s="124">
        <f t="shared" si="72"/>
        <v>0</v>
      </c>
      <c r="N234" s="124">
        <v>0</v>
      </c>
      <c r="O234" s="124">
        <v>0</v>
      </c>
      <c r="P234" s="124">
        <f t="shared" si="73"/>
        <v>0</v>
      </c>
      <c r="Q234" s="124">
        <v>0</v>
      </c>
      <c r="R234" s="124">
        <v>0</v>
      </c>
      <c r="S234" s="124">
        <f t="shared" si="74"/>
        <v>0</v>
      </c>
      <c r="T234" s="124">
        <v>0</v>
      </c>
      <c r="U234" s="124">
        <v>0</v>
      </c>
      <c r="V234" s="124">
        <f t="shared" si="75"/>
        <v>0</v>
      </c>
      <c r="W234" s="124">
        <v>0</v>
      </c>
      <c r="X234" s="124">
        <v>0</v>
      </c>
      <c r="Y234" s="124">
        <f t="shared" si="76"/>
        <v>0</v>
      </c>
      <c r="Z234" s="124">
        <v>0</v>
      </c>
      <c r="AA234" s="124">
        <v>0</v>
      </c>
      <c r="AB234" s="124">
        <f t="shared" si="77"/>
        <v>0</v>
      </c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  <c r="BB234" s="100"/>
      <c r="BC234" s="100"/>
      <c r="BD234" s="100"/>
      <c r="BE234" s="100"/>
      <c r="BF234" s="100"/>
      <c r="BG234" s="100"/>
      <c r="BH234" s="100"/>
      <c r="BI234" s="100"/>
      <c r="BJ234" s="100"/>
      <c r="BK234" s="100"/>
      <c r="BL234" s="100"/>
      <c r="BM234" s="100"/>
      <c r="BN234" s="100"/>
      <c r="BO234" s="100"/>
      <c r="BP234" s="100"/>
      <c r="BQ234" s="100"/>
      <c r="BR234" s="100"/>
      <c r="BS234" s="100"/>
      <c r="BT234" s="100"/>
      <c r="BU234" s="100"/>
      <c r="BV234" s="100"/>
      <c r="BW234" s="100"/>
      <c r="BX234" s="100"/>
      <c r="BY234" s="100"/>
      <c r="BZ234" s="100"/>
      <c r="CA234" s="100"/>
      <c r="CB234" s="100"/>
      <c r="CC234" s="100"/>
      <c r="CD234" s="100"/>
      <c r="CE234" s="100"/>
      <c r="CF234" s="100"/>
      <c r="CG234" s="100"/>
      <c r="CH234" s="100"/>
      <c r="CI234" s="100"/>
      <c r="CJ234" s="100"/>
      <c r="CK234" s="100"/>
      <c r="CL234" s="100"/>
      <c r="CM234" s="100"/>
      <c r="CN234" s="100"/>
      <c r="CO234" s="100"/>
      <c r="CP234" s="100"/>
      <c r="CQ234" s="100"/>
      <c r="CR234" s="100"/>
      <c r="CS234" s="100"/>
      <c r="CT234" s="100"/>
      <c r="CU234" s="100"/>
      <c r="CV234" s="100"/>
      <c r="CW234" s="100"/>
      <c r="CX234" s="100"/>
      <c r="CY234" s="100"/>
      <c r="CZ234" s="100"/>
      <c r="DA234" s="100"/>
      <c r="DB234" s="100"/>
      <c r="DC234" s="100"/>
      <c r="DD234" s="100"/>
      <c r="DE234" s="100"/>
      <c r="DF234" s="100"/>
      <c r="DG234" s="100"/>
      <c r="DH234" s="100"/>
      <c r="DI234" s="100"/>
      <c r="DJ234" s="100"/>
      <c r="DK234" s="100"/>
      <c r="DL234" s="100"/>
      <c r="DM234" s="100"/>
      <c r="DN234" s="100"/>
      <c r="DO234" s="100"/>
      <c r="DP234" s="100"/>
      <c r="DQ234" s="100"/>
      <c r="DR234" s="100"/>
      <c r="DS234" s="100"/>
      <c r="DT234" s="100"/>
      <c r="DU234" s="100"/>
      <c r="DV234" s="100"/>
      <c r="DW234" s="100"/>
      <c r="DX234" s="100"/>
      <c r="DY234" s="100"/>
      <c r="DZ234" s="100"/>
      <c r="EA234" s="100"/>
      <c r="EB234" s="100"/>
      <c r="EC234" s="100"/>
      <c r="ED234" s="100"/>
      <c r="EE234" s="100"/>
      <c r="EF234" s="100"/>
      <c r="EG234" s="100"/>
      <c r="EH234" s="100"/>
      <c r="EI234" s="100"/>
      <c r="EJ234" s="100"/>
      <c r="EK234" s="100"/>
      <c r="EL234" s="100"/>
      <c r="EM234" s="100"/>
      <c r="EN234" s="100"/>
      <c r="EO234" s="100"/>
      <c r="EP234" s="100"/>
      <c r="EQ234" s="100"/>
      <c r="ER234" s="100"/>
      <c r="ES234" s="100"/>
      <c r="ET234" s="100"/>
      <c r="EU234" s="100"/>
      <c r="EV234" s="100"/>
      <c r="EW234" s="100"/>
      <c r="EX234" s="100"/>
      <c r="EY234" s="100"/>
      <c r="EZ234" s="100"/>
      <c r="FA234" s="100"/>
      <c r="FB234" s="100"/>
      <c r="FC234" s="100"/>
      <c r="FD234" s="100"/>
      <c r="FE234" s="100"/>
      <c r="FF234" s="100"/>
      <c r="FG234" s="100"/>
      <c r="FH234" s="100"/>
      <c r="FI234" s="100"/>
      <c r="FJ234" s="100"/>
      <c r="FK234" s="100"/>
      <c r="FL234" s="100"/>
      <c r="FM234" s="100"/>
      <c r="FN234" s="100"/>
      <c r="FO234" s="100"/>
      <c r="FP234" s="100"/>
      <c r="FQ234" s="100"/>
      <c r="FR234" s="100"/>
      <c r="FS234" s="100"/>
      <c r="FT234" s="100"/>
      <c r="FU234" s="100"/>
      <c r="FV234" s="100"/>
      <c r="FW234" s="100"/>
      <c r="FX234" s="100"/>
      <c r="FY234" s="100"/>
      <c r="FZ234" s="100"/>
      <c r="GA234" s="100"/>
      <c r="GB234" s="100"/>
      <c r="GC234" s="100"/>
      <c r="GD234" s="100"/>
      <c r="GE234" s="100"/>
      <c r="GF234" s="100"/>
      <c r="GG234" s="100"/>
      <c r="GH234" s="100"/>
      <c r="GI234" s="100"/>
      <c r="GJ234" s="100"/>
      <c r="GK234" s="100"/>
      <c r="GL234" s="100"/>
      <c r="GM234" s="100"/>
      <c r="GN234" s="100"/>
      <c r="GO234" s="100"/>
      <c r="GP234" s="100"/>
      <c r="GQ234" s="100"/>
      <c r="GR234" s="100"/>
      <c r="GS234" s="100"/>
      <c r="GT234" s="100"/>
      <c r="GU234" s="100"/>
      <c r="GV234" s="100"/>
      <c r="GW234" s="100"/>
      <c r="GX234" s="100"/>
      <c r="GY234" s="100"/>
      <c r="GZ234" s="100"/>
      <c r="HA234" s="100"/>
      <c r="HB234" s="100"/>
      <c r="HC234" s="100"/>
      <c r="HD234" s="100"/>
      <c r="HE234" s="100"/>
      <c r="HF234" s="100"/>
      <c r="HG234" s="100"/>
      <c r="HH234" s="100"/>
      <c r="HI234" s="100"/>
      <c r="HJ234" s="100"/>
      <c r="HK234" s="100"/>
      <c r="HL234" s="100"/>
      <c r="HM234" s="100"/>
      <c r="HN234" s="100"/>
      <c r="HO234" s="100"/>
      <c r="HP234" s="100"/>
      <c r="HQ234" s="100"/>
      <c r="HR234" s="100"/>
      <c r="HS234" s="100"/>
      <c r="HT234" s="100"/>
      <c r="HU234" s="100"/>
      <c r="HV234" s="100"/>
      <c r="HW234" s="100"/>
      <c r="HX234" s="100"/>
      <c r="HY234" s="100"/>
      <c r="HZ234" s="100"/>
      <c r="IA234" s="100"/>
      <c r="IB234" s="100"/>
      <c r="IC234" s="100"/>
      <c r="ID234" s="100"/>
      <c r="IE234" s="100"/>
      <c r="IF234" s="100"/>
      <c r="IG234" s="100"/>
      <c r="IH234" s="100"/>
      <c r="II234" s="100"/>
      <c r="IJ234" s="100"/>
      <c r="IK234" s="100"/>
      <c r="IL234" s="100"/>
      <c r="IM234" s="100"/>
      <c r="IN234" s="100"/>
      <c r="IO234" s="100"/>
      <c r="IP234" s="100"/>
      <c r="IQ234" s="100"/>
      <c r="IR234" s="100"/>
    </row>
    <row r="235" spans="1:252" ht="31.2" x14ac:dyDescent="0.3">
      <c r="A235" s="123" t="s">
        <v>281</v>
      </c>
      <c r="B235" s="124">
        <f t="shared" si="69"/>
        <v>173000</v>
      </c>
      <c r="C235" s="124">
        <f t="shared" si="69"/>
        <v>152913</v>
      </c>
      <c r="D235" s="124">
        <f t="shared" si="69"/>
        <v>-20087</v>
      </c>
      <c r="E235" s="124">
        <v>0</v>
      </c>
      <c r="F235" s="124">
        <v>0</v>
      </c>
      <c r="G235" s="124">
        <f t="shared" si="70"/>
        <v>0</v>
      </c>
      <c r="H235" s="124">
        <v>0</v>
      </c>
      <c r="I235" s="124">
        <v>0</v>
      </c>
      <c r="J235" s="124">
        <f t="shared" si="71"/>
        <v>0</v>
      </c>
      <c r="K235" s="124">
        <f>15995+3214+23791</f>
        <v>43000</v>
      </c>
      <c r="L235" s="124">
        <f>15995+3214+23791-20087</f>
        <v>22913</v>
      </c>
      <c r="M235" s="124">
        <f t="shared" si="72"/>
        <v>-20087</v>
      </c>
      <c r="N235" s="124">
        <v>0</v>
      </c>
      <c r="O235" s="124">
        <v>0</v>
      </c>
      <c r="P235" s="124">
        <f t="shared" si="73"/>
        <v>0</v>
      </c>
      <c r="Q235" s="124">
        <v>0</v>
      </c>
      <c r="R235" s="124">
        <v>0</v>
      </c>
      <c r="S235" s="124">
        <f t="shared" si="74"/>
        <v>0</v>
      </c>
      <c r="T235" s="124">
        <v>0</v>
      </c>
      <c r="U235" s="124">
        <v>0</v>
      </c>
      <c r="V235" s="124">
        <f t="shared" si="75"/>
        <v>0</v>
      </c>
      <c r="W235" s="124">
        <v>0</v>
      </c>
      <c r="X235" s="124">
        <v>0</v>
      </c>
      <c r="Y235" s="124">
        <f t="shared" si="76"/>
        <v>0</v>
      </c>
      <c r="Z235" s="124">
        <v>130000</v>
      </c>
      <c r="AA235" s="124">
        <v>130000</v>
      </c>
      <c r="AB235" s="124">
        <f t="shared" si="77"/>
        <v>0</v>
      </c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  <c r="AV235" s="100"/>
      <c r="AW235" s="100"/>
      <c r="AX235" s="100"/>
      <c r="AY235" s="100"/>
      <c r="AZ235" s="100"/>
      <c r="BA235" s="100"/>
      <c r="BB235" s="100"/>
      <c r="BC235" s="100"/>
      <c r="BD235" s="100"/>
      <c r="BE235" s="100"/>
      <c r="BF235" s="100"/>
      <c r="BG235" s="100"/>
      <c r="BH235" s="100"/>
      <c r="BI235" s="100"/>
      <c r="BJ235" s="100"/>
      <c r="BK235" s="100"/>
      <c r="BL235" s="100"/>
      <c r="BM235" s="100"/>
      <c r="BN235" s="100"/>
      <c r="BO235" s="100"/>
      <c r="BP235" s="100"/>
      <c r="BQ235" s="100"/>
      <c r="BR235" s="100"/>
      <c r="BS235" s="100"/>
      <c r="BT235" s="100"/>
      <c r="BU235" s="100"/>
      <c r="BV235" s="100"/>
      <c r="BW235" s="100"/>
      <c r="BX235" s="100"/>
      <c r="BY235" s="100"/>
      <c r="BZ235" s="100"/>
      <c r="CA235" s="100"/>
      <c r="CB235" s="100"/>
      <c r="CC235" s="100"/>
      <c r="CD235" s="100"/>
      <c r="CE235" s="100"/>
      <c r="CF235" s="100"/>
      <c r="CG235" s="100"/>
      <c r="CH235" s="100"/>
      <c r="CI235" s="100"/>
      <c r="CJ235" s="100"/>
      <c r="CK235" s="100"/>
      <c r="CL235" s="100"/>
      <c r="CM235" s="100"/>
      <c r="CN235" s="100"/>
      <c r="CO235" s="100"/>
      <c r="CP235" s="100"/>
      <c r="CQ235" s="100"/>
      <c r="CR235" s="100"/>
      <c r="CS235" s="100"/>
      <c r="CT235" s="100"/>
      <c r="CU235" s="100"/>
      <c r="CV235" s="100"/>
      <c r="CW235" s="100"/>
      <c r="CX235" s="100"/>
      <c r="CY235" s="100"/>
      <c r="CZ235" s="100"/>
      <c r="DA235" s="100"/>
      <c r="DB235" s="100"/>
      <c r="DC235" s="100"/>
      <c r="DD235" s="100"/>
      <c r="DE235" s="100"/>
      <c r="DF235" s="100"/>
      <c r="DG235" s="100"/>
      <c r="DH235" s="100"/>
      <c r="DI235" s="100"/>
      <c r="DJ235" s="100"/>
      <c r="DK235" s="100"/>
      <c r="DL235" s="100"/>
      <c r="DM235" s="100"/>
      <c r="DN235" s="100"/>
      <c r="DO235" s="100"/>
      <c r="DP235" s="100"/>
      <c r="DQ235" s="100"/>
      <c r="DR235" s="100"/>
      <c r="DS235" s="100"/>
      <c r="DT235" s="100"/>
      <c r="DU235" s="100"/>
      <c r="DV235" s="100"/>
      <c r="DW235" s="100"/>
      <c r="DX235" s="100"/>
      <c r="DY235" s="100"/>
      <c r="DZ235" s="100"/>
      <c r="EA235" s="100"/>
      <c r="EB235" s="100"/>
      <c r="EC235" s="100"/>
      <c r="ED235" s="100"/>
      <c r="EE235" s="100"/>
      <c r="EF235" s="100"/>
      <c r="EG235" s="100"/>
      <c r="EH235" s="100"/>
      <c r="EI235" s="100"/>
      <c r="EJ235" s="100"/>
      <c r="EK235" s="100"/>
      <c r="EL235" s="100"/>
      <c r="EM235" s="100"/>
      <c r="EN235" s="100"/>
      <c r="EO235" s="100"/>
      <c r="EP235" s="100"/>
      <c r="EQ235" s="100"/>
      <c r="ER235" s="100"/>
      <c r="ES235" s="100"/>
      <c r="ET235" s="100"/>
      <c r="EU235" s="100"/>
      <c r="EV235" s="100"/>
      <c r="EW235" s="100"/>
      <c r="EX235" s="100"/>
      <c r="EY235" s="100"/>
      <c r="EZ235" s="100"/>
      <c r="FA235" s="100"/>
      <c r="FB235" s="100"/>
      <c r="FC235" s="100"/>
      <c r="FD235" s="100"/>
      <c r="FE235" s="100"/>
      <c r="FF235" s="100"/>
      <c r="FG235" s="100"/>
      <c r="FH235" s="100"/>
      <c r="FI235" s="100"/>
      <c r="FJ235" s="100"/>
      <c r="FK235" s="100"/>
      <c r="FL235" s="100"/>
      <c r="FM235" s="100"/>
      <c r="FN235" s="100"/>
      <c r="FO235" s="100"/>
      <c r="FP235" s="100"/>
      <c r="FQ235" s="100"/>
      <c r="FR235" s="100"/>
      <c r="FS235" s="100"/>
      <c r="FT235" s="100"/>
      <c r="FU235" s="100"/>
      <c r="FV235" s="100"/>
      <c r="FW235" s="100"/>
      <c r="FX235" s="100"/>
      <c r="FY235" s="100"/>
      <c r="FZ235" s="100"/>
      <c r="GA235" s="100"/>
      <c r="GB235" s="100"/>
      <c r="GC235" s="100"/>
      <c r="GD235" s="100"/>
      <c r="GE235" s="100"/>
      <c r="GF235" s="100"/>
      <c r="GG235" s="100"/>
      <c r="GH235" s="100"/>
      <c r="GI235" s="100"/>
      <c r="GJ235" s="100"/>
      <c r="GK235" s="100"/>
      <c r="GL235" s="100"/>
      <c r="GM235" s="100"/>
      <c r="GN235" s="100"/>
      <c r="GO235" s="100"/>
      <c r="GP235" s="100"/>
      <c r="GQ235" s="100"/>
      <c r="GR235" s="100"/>
      <c r="GS235" s="100"/>
      <c r="GT235" s="100"/>
      <c r="GU235" s="100"/>
      <c r="GV235" s="100"/>
      <c r="GW235" s="100"/>
      <c r="GX235" s="100"/>
      <c r="GY235" s="100"/>
      <c r="GZ235" s="100"/>
      <c r="HA235" s="100"/>
      <c r="HB235" s="100"/>
      <c r="HC235" s="100"/>
      <c r="HD235" s="100"/>
      <c r="HE235" s="100"/>
      <c r="HF235" s="100"/>
      <c r="HG235" s="100"/>
      <c r="HH235" s="100"/>
      <c r="HI235" s="100"/>
      <c r="HJ235" s="100"/>
      <c r="HK235" s="100"/>
      <c r="HL235" s="100"/>
      <c r="HM235" s="100"/>
      <c r="HN235" s="100"/>
      <c r="HO235" s="100"/>
      <c r="HP235" s="100"/>
      <c r="HQ235" s="100"/>
      <c r="HR235" s="100"/>
      <c r="HS235" s="100"/>
      <c r="HT235" s="100"/>
      <c r="HU235" s="100"/>
      <c r="HV235" s="100"/>
      <c r="HW235" s="100"/>
      <c r="HX235" s="100"/>
      <c r="HY235" s="100"/>
      <c r="HZ235" s="100"/>
      <c r="IA235" s="100"/>
      <c r="IB235" s="100"/>
      <c r="IC235" s="100"/>
      <c r="ID235" s="100"/>
      <c r="IE235" s="100"/>
      <c r="IF235" s="100"/>
      <c r="IG235" s="100"/>
      <c r="IH235" s="100"/>
      <c r="II235" s="100"/>
      <c r="IJ235" s="100"/>
      <c r="IK235" s="100"/>
      <c r="IL235" s="100"/>
      <c r="IM235" s="100"/>
      <c r="IN235" s="100"/>
      <c r="IO235" s="100"/>
      <c r="IP235" s="100"/>
      <c r="IQ235" s="100"/>
      <c r="IR235" s="100"/>
    </row>
    <row r="236" spans="1:252" x14ac:dyDescent="0.3">
      <c r="A236" s="123" t="s">
        <v>282</v>
      </c>
      <c r="B236" s="124">
        <f t="shared" si="69"/>
        <v>0</v>
      </c>
      <c r="C236" s="124">
        <f t="shared" si="69"/>
        <v>4760</v>
      </c>
      <c r="D236" s="124">
        <f t="shared" si="69"/>
        <v>4760</v>
      </c>
      <c r="E236" s="124">
        <v>0</v>
      </c>
      <c r="F236" s="124">
        <v>0</v>
      </c>
      <c r="G236" s="124">
        <f t="shared" si="70"/>
        <v>0</v>
      </c>
      <c r="H236" s="124">
        <v>0</v>
      </c>
      <c r="I236" s="124">
        <v>0</v>
      </c>
      <c r="J236" s="124">
        <f t="shared" si="71"/>
        <v>0</v>
      </c>
      <c r="K236" s="124">
        <v>0</v>
      </c>
      <c r="L236" s="124">
        <v>4760</v>
      </c>
      <c r="M236" s="124">
        <f t="shared" si="72"/>
        <v>4760</v>
      </c>
      <c r="N236" s="124">
        <v>0</v>
      </c>
      <c r="O236" s="124">
        <v>0</v>
      </c>
      <c r="P236" s="124">
        <f t="shared" si="73"/>
        <v>0</v>
      </c>
      <c r="Q236" s="124">
        <v>0</v>
      </c>
      <c r="R236" s="124">
        <v>0</v>
      </c>
      <c r="S236" s="124">
        <f t="shared" si="74"/>
        <v>0</v>
      </c>
      <c r="T236" s="124">
        <v>0</v>
      </c>
      <c r="U236" s="124">
        <v>0</v>
      </c>
      <c r="V236" s="124">
        <f t="shared" si="75"/>
        <v>0</v>
      </c>
      <c r="W236" s="124">
        <v>0</v>
      </c>
      <c r="X236" s="124">
        <v>0</v>
      </c>
      <c r="Y236" s="124">
        <f t="shared" si="76"/>
        <v>0</v>
      </c>
      <c r="Z236" s="124">
        <v>0</v>
      </c>
      <c r="AA236" s="124">
        <v>0</v>
      </c>
      <c r="AB236" s="124">
        <f t="shared" si="77"/>
        <v>0</v>
      </c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  <c r="BI236" s="100"/>
      <c r="BJ236" s="100"/>
      <c r="BK236" s="100"/>
      <c r="BL236" s="100"/>
      <c r="BM236" s="100"/>
      <c r="BN236" s="100"/>
      <c r="BO236" s="100"/>
      <c r="BP236" s="100"/>
      <c r="BQ236" s="100"/>
      <c r="BR236" s="100"/>
      <c r="BS236" s="100"/>
      <c r="BT236" s="100"/>
      <c r="BU236" s="100"/>
      <c r="BV236" s="100"/>
      <c r="BW236" s="100"/>
      <c r="BX236" s="100"/>
      <c r="BY236" s="100"/>
      <c r="BZ236" s="100"/>
      <c r="CA236" s="100"/>
      <c r="CB236" s="100"/>
      <c r="CC236" s="100"/>
      <c r="CD236" s="100"/>
      <c r="CE236" s="100"/>
      <c r="CF236" s="100"/>
      <c r="CG236" s="100"/>
      <c r="CH236" s="100"/>
      <c r="CI236" s="100"/>
      <c r="CJ236" s="100"/>
      <c r="CK236" s="100"/>
      <c r="CL236" s="100"/>
      <c r="CM236" s="100"/>
      <c r="CN236" s="100"/>
      <c r="CO236" s="100"/>
      <c r="CP236" s="100"/>
      <c r="CQ236" s="100"/>
      <c r="CR236" s="100"/>
      <c r="CS236" s="100"/>
      <c r="CT236" s="100"/>
      <c r="CU236" s="100"/>
      <c r="CV236" s="100"/>
      <c r="CW236" s="100"/>
      <c r="CX236" s="100"/>
      <c r="CY236" s="100"/>
      <c r="CZ236" s="100"/>
      <c r="DA236" s="100"/>
      <c r="DB236" s="100"/>
      <c r="DC236" s="100"/>
      <c r="DD236" s="100"/>
      <c r="DE236" s="100"/>
      <c r="DF236" s="100"/>
      <c r="DG236" s="100"/>
      <c r="DH236" s="100"/>
      <c r="DI236" s="100"/>
      <c r="DJ236" s="100"/>
      <c r="DK236" s="100"/>
      <c r="DL236" s="100"/>
      <c r="DM236" s="100"/>
      <c r="DN236" s="100"/>
      <c r="DO236" s="100"/>
      <c r="DP236" s="100"/>
      <c r="DQ236" s="100"/>
      <c r="DR236" s="100"/>
      <c r="DS236" s="100"/>
      <c r="DT236" s="100"/>
      <c r="DU236" s="100"/>
      <c r="DV236" s="100"/>
      <c r="DW236" s="100"/>
      <c r="DX236" s="100"/>
      <c r="DY236" s="100"/>
      <c r="DZ236" s="100"/>
      <c r="EA236" s="100"/>
      <c r="EB236" s="100"/>
      <c r="EC236" s="100"/>
      <c r="ED236" s="100"/>
      <c r="EE236" s="100"/>
      <c r="EF236" s="100"/>
      <c r="EG236" s="100"/>
      <c r="EH236" s="100"/>
      <c r="EI236" s="100"/>
      <c r="EJ236" s="100"/>
      <c r="EK236" s="100"/>
      <c r="EL236" s="100"/>
      <c r="EM236" s="100"/>
      <c r="EN236" s="100"/>
      <c r="EO236" s="100"/>
      <c r="EP236" s="100"/>
      <c r="EQ236" s="100"/>
      <c r="ER236" s="100"/>
      <c r="ES236" s="100"/>
      <c r="ET236" s="100"/>
      <c r="EU236" s="100"/>
      <c r="EV236" s="100"/>
      <c r="EW236" s="100"/>
      <c r="EX236" s="100"/>
      <c r="EY236" s="100"/>
      <c r="EZ236" s="100"/>
      <c r="FA236" s="100"/>
      <c r="FB236" s="100"/>
      <c r="FC236" s="100"/>
      <c r="FD236" s="100"/>
      <c r="FE236" s="100"/>
      <c r="FF236" s="100"/>
      <c r="FG236" s="100"/>
      <c r="FH236" s="100"/>
      <c r="FI236" s="100"/>
      <c r="FJ236" s="100"/>
      <c r="FK236" s="100"/>
      <c r="FL236" s="100"/>
      <c r="FM236" s="100"/>
      <c r="FN236" s="100"/>
      <c r="FO236" s="100"/>
      <c r="FP236" s="100"/>
      <c r="FQ236" s="100"/>
      <c r="FR236" s="100"/>
      <c r="FS236" s="100"/>
      <c r="FT236" s="100"/>
      <c r="FU236" s="100"/>
      <c r="FV236" s="100"/>
      <c r="FW236" s="100"/>
      <c r="FX236" s="100"/>
      <c r="FY236" s="100"/>
      <c r="FZ236" s="100"/>
      <c r="GA236" s="100"/>
      <c r="GB236" s="100"/>
      <c r="GC236" s="100"/>
      <c r="GD236" s="100"/>
      <c r="GE236" s="100"/>
      <c r="GF236" s="100"/>
      <c r="GG236" s="100"/>
      <c r="GH236" s="100"/>
      <c r="GI236" s="100"/>
      <c r="GJ236" s="100"/>
      <c r="GK236" s="100"/>
      <c r="GL236" s="100"/>
      <c r="GM236" s="100"/>
      <c r="GN236" s="100"/>
      <c r="GO236" s="100"/>
      <c r="GP236" s="100"/>
      <c r="GQ236" s="100"/>
      <c r="GR236" s="100"/>
      <c r="GS236" s="100"/>
      <c r="GT236" s="100"/>
      <c r="GU236" s="100"/>
      <c r="GV236" s="100"/>
      <c r="GW236" s="100"/>
      <c r="GX236" s="100"/>
      <c r="GY236" s="100"/>
      <c r="GZ236" s="100"/>
      <c r="HA236" s="100"/>
      <c r="HB236" s="100"/>
      <c r="HC236" s="100"/>
      <c r="HD236" s="100"/>
      <c r="HE236" s="100"/>
      <c r="HF236" s="100"/>
      <c r="HG236" s="100"/>
      <c r="HH236" s="100"/>
      <c r="HI236" s="100"/>
      <c r="HJ236" s="100"/>
      <c r="HK236" s="100"/>
      <c r="HL236" s="100"/>
      <c r="HM236" s="100"/>
      <c r="HN236" s="100"/>
      <c r="HO236" s="100"/>
      <c r="HP236" s="100"/>
      <c r="HQ236" s="100"/>
      <c r="HR236" s="100"/>
      <c r="HS236" s="100"/>
      <c r="HT236" s="100"/>
      <c r="HU236" s="100"/>
      <c r="HV236" s="100"/>
      <c r="HW236" s="100"/>
      <c r="HX236" s="100"/>
      <c r="HY236" s="100"/>
      <c r="HZ236" s="100"/>
      <c r="IA236" s="100"/>
      <c r="IB236" s="100"/>
      <c r="IC236" s="100"/>
      <c r="ID236" s="100"/>
      <c r="IE236" s="100"/>
      <c r="IF236" s="100"/>
      <c r="IG236" s="100"/>
      <c r="IH236" s="100"/>
      <c r="II236" s="100"/>
      <c r="IJ236" s="100"/>
      <c r="IK236" s="100"/>
      <c r="IL236" s="100"/>
      <c r="IM236" s="100"/>
      <c r="IN236" s="100"/>
      <c r="IO236" s="100"/>
      <c r="IP236" s="100"/>
      <c r="IQ236" s="100"/>
      <c r="IR236" s="100"/>
    </row>
    <row r="237" spans="1:252" ht="31.2" x14ac:dyDescent="0.3">
      <c r="A237" s="123" t="s">
        <v>283</v>
      </c>
      <c r="B237" s="124">
        <f t="shared" si="69"/>
        <v>96000</v>
      </c>
      <c r="C237" s="124">
        <f t="shared" si="69"/>
        <v>96000</v>
      </c>
      <c r="D237" s="124">
        <f t="shared" si="69"/>
        <v>0</v>
      </c>
      <c r="E237" s="124">
        <v>0</v>
      </c>
      <c r="F237" s="124">
        <v>0</v>
      </c>
      <c r="G237" s="124">
        <f t="shared" si="70"/>
        <v>0</v>
      </c>
      <c r="H237" s="124">
        <v>0</v>
      </c>
      <c r="I237" s="124">
        <v>0</v>
      </c>
      <c r="J237" s="124">
        <f t="shared" si="71"/>
        <v>0</v>
      </c>
      <c r="K237" s="124">
        <f>75000+21000</f>
        <v>96000</v>
      </c>
      <c r="L237" s="124">
        <f>75000+21000</f>
        <v>96000</v>
      </c>
      <c r="M237" s="124">
        <f t="shared" si="72"/>
        <v>0</v>
      </c>
      <c r="N237" s="124">
        <v>0</v>
      </c>
      <c r="O237" s="124">
        <v>0</v>
      </c>
      <c r="P237" s="124">
        <f t="shared" si="73"/>
        <v>0</v>
      </c>
      <c r="Q237" s="124">
        <v>0</v>
      </c>
      <c r="R237" s="124">
        <v>0</v>
      </c>
      <c r="S237" s="124">
        <f t="shared" si="74"/>
        <v>0</v>
      </c>
      <c r="T237" s="124">
        <v>0</v>
      </c>
      <c r="U237" s="124">
        <v>0</v>
      </c>
      <c r="V237" s="124">
        <f t="shared" si="75"/>
        <v>0</v>
      </c>
      <c r="W237" s="124">
        <v>0</v>
      </c>
      <c r="X237" s="124">
        <v>0</v>
      </c>
      <c r="Y237" s="124">
        <f t="shared" si="76"/>
        <v>0</v>
      </c>
      <c r="Z237" s="124">
        <f>21000-21000</f>
        <v>0</v>
      </c>
      <c r="AA237" s="124">
        <f>21000-21000</f>
        <v>0</v>
      </c>
      <c r="AB237" s="124">
        <f t="shared" si="77"/>
        <v>0</v>
      </c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0"/>
      <c r="BF237" s="100"/>
      <c r="BG237" s="100"/>
      <c r="BH237" s="100"/>
      <c r="BI237" s="100"/>
      <c r="BJ237" s="100"/>
      <c r="BK237" s="100"/>
      <c r="BL237" s="100"/>
      <c r="BM237" s="100"/>
      <c r="BN237" s="100"/>
      <c r="BO237" s="100"/>
      <c r="BP237" s="100"/>
      <c r="BQ237" s="100"/>
      <c r="BR237" s="100"/>
      <c r="BS237" s="100"/>
      <c r="BT237" s="100"/>
      <c r="BU237" s="100"/>
      <c r="BV237" s="100"/>
      <c r="BW237" s="100"/>
      <c r="BX237" s="100"/>
      <c r="BY237" s="100"/>
      <c r="BZ237" s="100"/>
      <c r="CA237" s="100"/>
      <c r="CB237" s="100"/>
      <c r="CC237" s="100"/>
      <c r="CD237" s="100"/>
      <c r="CE237" s="100"/>
      <c r="CF237" s="100"/>
      <c r="CG237" s="100"/>
      <c r="CH237" s="100"/>
      <c r="CI237" s="100"/>
      <c r="CJ237" s="100"/>
      <c r="CK237" s="100"/>
      <c r="CL237" s="100"/>
      <c r="CM237" s="100"/>
      <c r="CN237" s="100"/>
      <c r="CO237" s="100"/>
      <c r="CP237" s="100"/>
      <c r="CQ237" s="100"/>
      <c r="CR237" s="100"/>
      <c r="CS237" s="100"/>
      <c r="CT237" s="100"/>
      <c r="CU237" s="100"/>
      <c r="CV237" s="100"/>
      <c r="CW237" s="100"/>
      <c r="CX237" s="100"/>
      <c r="CY237" s="100"/>
      <c r="CZ237" s="100"/>
      <c r="DA237" s="100"/>
      <c r="DB237" s="100"/>
      <c r="DC237" s="100"/>
      <c r="DD237" s="100"/>
      <c r="DE237" s="100"/>
      <c r="DF237" s="100"/>
      <c r="DG237" s="100"/>
      <c r="DH237" s="100"/>
      <c r="DI237" s="100"/>
      <c r="DJ237" s="100"/>
      <c r="DK237" s="100"/>
      <c r="DL237" s="100"/>
      <c r="DM237" s="100"/>
      <c r="DN237" s="100"/>
      <c r="DO237" s="100"/>
      <c r="DP237" s="100"/>
      <c r="DQ237" s="100"/>
      <c r="DR237" s="100"/>
      <c r="DS237" s="100"/>
      <c r="DT237" s="100"/>
      <c r="DU237" s="100"/>
      <c r="DV237" s="100"/>
      <c r="DW237" s="100"/>
      <c r="DX237" s="100"/>
      <c r="DY237" s="100"/>
      <c r="DZ237" s="100"/>
      <c r="EA237" s="100"/>
      <c r="EB237" s="100"/>
      <c r="EC237" s="100"/>
      <c r="ED237" s="100"/>
      <c r="EE237" s="100"/>
      <c r="EF237" s="100"/>
      <c r="EG237" s="100"/>
      <c r="EH237" s="100"/>
      <c r="EI237" s="100"/>
      <c r="EJ237" s="100"/>
      <c r="EK237" s="100"/>
      <c r="EL237" s="100"/>
      <c r="EM237" s="100"/>
      <c r="EN237" s="100"/>
      <c r="EO237" s="100"/>
      <c r="EP237" s="100"/>
      <c r="EQ237" s="100"/>
      <c r="ER237" s="100"/>
      <c r="ES237" s="100"/>
      <c r="ET237" s="100"/>
      <c r="EU237" s="100"/>
      <c r="EV237" s="100"/>
      <c r="EW237" s="100"/>
      <c r="EX237" s="100"/>
      <c r="EY237" s="100"/>
      <c r="EZ237" s="100"/>
      <c r="FA237" s="100"/>
      <c r="FB237" s="100"/>
      <c r="FC237" s="100"/>
      <c r="FD237" s="100"/>
      <c r="FE237" s="100"/>
      <c r="FF237" s="100"/>
      <c r="FG237" s="100"/>
      <c r="FH237" s="100"/>
      <c r="FI237" s="100"/>
      <c r="FJ237" s="100"/>
      <c r="FK237" s="100"/>
      <c r="FL237" s="100"/>
      <c r="FM237" s="100"/>
      <c r="FN237" s="100"/>
      <c r="FO237" s="100"/>
      <c r="FP237" s="100"/>
      <c r="FQ237" s="100"/>
      <c r="FR237" s="100"/>
      <c r="FS237" s="100"/>
      <c r="FT237" s="100"/>
      <c r="FU237" s="100"/>
      <c r="FV237" s="100"/>
      <c r="FW237" s="100"/>
      <c r="FX237" s="100"/>
      <c r="FY237" s="100"/>
      <c r="FZ237" s="100"/>
      <c r="GA237" s="100"/>
      <c r="GB237" s="100"/>
      <c r="GC237" s="100"/>
      <c r="GD237" s="100"/>
      <c r="GE237" s="100"/>
      <c r="GF237" s="100"/>
      <c r="GG237" s="100"/>
      <c r="GH237" s="100"/>
      <c r="GI237" s="100"/>
      <c r="GJ237" s="100"/>
      <c r="GK237" s="100"/>
      <c r="GL237" s="100"/>
      <c r="GM237" s="100"/>
      <c r="GN237" s="100"/>
      <c r="GO237" s="100"/>
      <c r="GP237" s="100"/>
      <c r="GQ237" s="100"/>
      <c r="GR237" s="100"/>
      <c r="GS237" s="100"/>
      <c r="GT237" s="100"/>
      <c r="GU237" s="100"/>
      <c r="GV237" s="100"/>
      <c r="GW237" s="100"/>
      <c r="GX237" s="100"/>
      <c r="GY237" s="100"/>
      <c r="GZ237" s="100"/>
      <c r="HA237" s="100"/>
      <c r="HB237" s="100"/>
      <c r="HC237" s="100"/>
      <c r="HD237" s="100"/>
      <c r="HE237" s="100"/>
      <c r="HF237" s="100"/>
      <c r="HG237" s="100"/>
      <c r="HH237" s="100"/>
      <c r="HI237" s="100"/>
      <c r="HJ237" s="100"/>
      <c r="HK237" s="100"/>
      <c r="HL237" s="100"/>
      <c r="HM237" s="100"/>
      <c r="HN237" s="100"/>
      <c r="HO237" s="100"/>
      <c r="HP237" s="100"/>
      <c r="HQ237" s="100"/>
      <c r="HR237" s="100"/>
      <c r="HS237" s="100"/>
      <c r="HT237" s="100"/>
      <c r="HU237" s="100"/>
      <c r="HV237" s="100"/>
      <c r="HW237" s="100"/>
      <c r="HX237" s="100"/>
      <c r="HY237" s="100"/>
      <c r="HZ237" s="100"/>
      <c r="IA237" s="100"/>
      <c r="IB237" s="100"/>
      <c r="IC237" s="100"/>
      <c r="ID237" s="100"/>
      <c r="IE237" s="100"/>
      <c r="IF237" s="100"/>
      <c r="IG237" s="100"/>
      <c r="IH237" s="100"/>
      <c r="II237" s="100"/>
      <c r="IJ237" s="100"/>
      <c r="IK237" s="100"/>
      <c r="IL237" s="100"/>
      <c r="IM237" s="100"/>
      <c r="IN237" s="100"/>
      <c r="IO237" s="100"/>
      <c r="IP237" s="100"/>
      <c r="IQ237" s="100"/>
      <c r="IR237" s="100"/>
    </row>
    <row r="238" spans="1:252" ht="46.8" x14ac:dyDescent="0.3">
      <c r="A238" s="123" t="s">
        <v>284</v>
      </c>
      <c r="B238" s="124">
        <f t="shared" si="69"/>
        <v>8987</v>
      </c>
      <c r="C238" s="124">
        <f t="shared" si="69"/>
        <v>8987</v>
      </c>
      <c r="D238" s="124">
        <f t="shared" si="69"/>
        <v>0</v>
      </c>
      <c r="E238" s="124">
        <v>0</v>
      </c>
      <c r="F238" s="124">
        <v>0</v>
      </c>
      <c r="G238" s="124">
        <f t="shared" si="70"/>
        <v>0</v>
      </c>
      <c r="H238" s="124">
        <v>0</v>
      </c>
      <c r="I238" s="124">
        <v>0</v>
      </c>
      <c r="J238" s="124">
        <f t="shared" si="71"/>
        <v>0</v>
      </c>
      <c r="K238" s="124">
        <v>8987</v>
      </c>
      <c r="L238" s="124">
        <v>8987</v>
      </c>
      <c r="M238" s="124">
        <f t="shared" si="72"/>
        <v>0</v>
      </c>
      <c r="N238" s="124">
        <v>0</v>
      </c>
      <c r="O238" s="124">
        <v>0</v>
      </c>
      <c r="P238" s="124">
        <f t="shared" si="73"/>
        <v>0</v>
      </c>
      <c r="Q238" s="124">
        <v>0</v>
      </c>
      <c r="R238" s="124">
        <v>0</v>
      </c>
      <c r="S238" s="124">
        <f t="shared" si="74"/>
        <v>0</v>
      </c>
      <c r="T238" s="124">
        <v>0</v>
      </c>
      <c r="U238" s="124">
        <v>0</v>
      </c>
      <c r="V238" s="124">
        <f t="shared" si="75"/>
        <v>0</v>
      </c>
      <c r="W238" s="124">
        <v>0</v>
      </c>
      <c r="X238" s="124">
        <v>0</v>
      </c>
      <c r="Y238" s="124">
        <f t="shared" si="76"/>
        <v>0</v>
      </c>
      <c r="Z238" s="124">
        <v>0</v>
      </c>
      <c r="AA238" s="124">
        <v>0</v>
      </c>
      <c r="AB238" s="124">
        <f t="shared" si="77"/>
        <v>0</v>
      </c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  <c r="BB238" s="100"/>
      <c r="BC238" s="100"/>
      <c r="BD238" s="100"/>
      <c r="BE238" s="100"/>
      <c r="BF238" s="100"/>
      <c r="BG238" s="100"/>
      <c r="BH238" s="100"/>
      <c r="BI238" s="100"/>
      <c r="BJ238" s="100"/>
      <c r="BK238" s="100"/>
      <c r="BL238" s="100"/>
      <c r="BM238" s="100"/>
      <c r="BN238" s="100"/>
      <c r="BO238" s="100"/>
      <c r="BP238" s="100"/>
      <c r="BQ238" s="100"/>
      <c r="BR238" s="100"/>
      <c r="BS238" s="100"/>
      <c r="BT238" s="100"/>
      <c r="BU238" s="100"/>
      <c r="BV238" s="100"/>
      <c r="BW238" s="100"/>
      <c r="BX238" s="100"/>
      <c r="BY238" s="100"/>
      <c r="BZ238" s="100"/>
      <c r="CA238" s="100"/>
      <c r="CB238" s="100"/>
      <c r="CC238" s="100"/>
      <c r="CD238" s="100"/>
      <c r="CE238" s="100"/>
      <c r="CF238" s="100"/>
      <c r="CG238" s="100"/>
      <c r="CH238" s="100"/>
      <c r="CI238" s="100"/>
      <c r="CJ238" s="100"/>
      <c r="CK238" s="100"/>
      <c r="CL238" s="100"/>
      <c r="CM238" s="100"/>
      <c r="CN238" s="100"/>
      <c r="CO238" s="100"/>
      <c r="CP238" s="100"/>
      <c r="CQ238" s="100"/>
      <c r="CR238" s="100"/>
      <c r="CS238" s="100"/>
      <c r="CT238" s="100"/>
      <c r="CU238" s="100"/>
      <c r="CV238" s="100"/>
      <c r="CW238" s="100"/>
      <c r="CX238" s="100"/>
      <c r="CY238" s="100"/>
      <c r="CZ238" s="100"/>
      <c r="DA238" s="100"/>
      <c r="DB238" s="100"/>
      <c r="DC238" s="100"/>
      <c r="DD238" s="100"/>
      <c r="DE238" s="100"/>
      <c r="DF238" s="100"/>
      <c r="DG238" s="100"/>
      <c r="DH238" s="100"/>
      <c r="DI238" s="100"/>
      <c r="DJ238" s="100"/>
      <c r="DK238" s="100"/>
      <c r="DL238" s="100"/>
      <c r="DM238" s="100"/>
      <c r="DN238" s="100"/>
      <c r="DO238" s="100"/>
      <c r="DP238" s="100"/>
      <c r="DQ238" s="100"/>
      <c r="DR238" s="100"/>
      <c r="DS238" s="100"/>
      <c r="DT238" s="100"/>
      <c r="DU238" s="100"/>
      <c r="DV238" s="100"/>
      <c r="DW238" s="100"/>
      <c r="DX238" s="100"/>
      <c r="DY238" s="100"/>
      <c r="DZ238" s="100"/>
      <c r="EA238" s="100"/>
      <c r="EB238" s="100"/>
      <c r="EC238" s="100"/>
      <c r="ED238" s="100"/>
      <c r="EE238" s="100"/>
      <c r="EF238" s="100"/>
      <c r="EG238" s="100"/>
      <c r="EH238" s="100"/>
      <c r="EI238" s="100"/>
      <c r="EJ238" s="100"/>
      <c r="EK238" s="100"/>
      <c r="EL238" s="100"/>
      <c r="EM238" s="100"/>
      <c r="EN238" s="100"/>
      <c r="EO238" s="100"/>
      <c r="EP238" s="100"/>
      <c r="EQ238" s="100"/>
      <c r="ER238" s="100"/>
      <c r="ES238" s="100"/>
      <c r="ET238" s="100"/>
      <c r="EU238" s="100"/>
      <c r="EV238" s="100"/>
      <c r="EW238" s="100"/>
      <c r="EX238" s="100"/>
      <c r="EY238" s="100"/>
      <c r="EZ238" s="100"/>
      <c r="FA238" s="100"/>
      <c r="FB238" s="100"/>
      <c r="FC238" s="100"/>
      <c r="FD238" s="100"/>
      <c r="FE238" s="100"/>
      <c r="FF238" s="100"/>
      <c r="FG238" s="100"/>
      <c r="FH238" s="100"/>
      <c r="FI238" s="100"/>
      <c r="FJ238" s="100"/>
      <c r="FK238" s="100"/>
      <c r="FL238" s="100"/>
      <c r="FM238" s="100"/>
      <c r="FN238" s="100"/>
      <c r="FO238" s="100"/>
      <c r="FP238" s="100"/>
      <c r="FQ238" s="100"/>
      <c r="FR238" s="100"/>
      <c r="FS238" s="100"/>
      <c r="FT238" s="100"/>
      <c r="FU238" s="100"/>
      <c r="FV238" s="100"/>
      <c r="FW238" s="100"/>
      <c r="FX238" s="100"/>
      <c r="FY238" s="100"/>
      <c r="FZ238" s="100"/>
      <c r="GA238" s="100"/>
      <c r="GB238" s="100"/>
      <c r="GC238" s="100"/>
      <c r="GD238" s="100"/>
      <c r="GE238" s="100"/>
      <c r="GF238" s="100"/>
      <c r="GG238" s="100"/>
      <c r="GH238" s="100"/>
      <c r="GI238" s="100"/>
      <c r="GJ238" s="100"/>
      <c r="GK238" s="100"/>
      <c r="GL238" s="100"/>
      <c r="GM238" s="100"/>
      <c r="GN238" s="100"/>
      <c r="GO238" s="100"/>
      <c r="GP238" s="100"/>
      <c r="GQ238" s="100"/>
      <c r="GR238" s="100"/>
      <c r="GS238" s="100"/>
      <c r="GT238" s="100"/>
      <c r="GU238" s="100"/>
      <c r="GV238" s="100"/>
      <c r="GW238" s="100"/>
      <c r="GX238" s="100"/>
      <c r="GY238" s="100"/>
      <c r="GZ238" s="100"/>
      <c r="HA238" s="100"/>
      <c r="HB238" s="100"/>
      <c r="HC238" s="100"/>
      <c r="HD238" s="100"/>
      <c r="HE238" s="100"/>
      <c r="HF238" s="100"/>
      <c r="HG238" s="100"/>
      <c r="HH238" s="100"/>
      <c r="HI238" s="100"/>
      <c r="HJ238" s="100"/>
      <c r="HK238" s="100"/>
      <c r="HL238" s="100"/>
      <c r="HM238" s="100"/>
      <c r="HN238" s="100"/>
      <c r="HO238" s="100"/>
      <c r="HP238" s="100"/>
      <c r="HQ238" s="100"/>
      <c r="HR238" s="100"/>
      <c r="HS238" s="100"/>
      <c r="HT238" s="100"/>
      <c r="HU238" s="100"/>
      <c r="HV238" s="100"/>
      <c r="HW238" s="100"/>
      <c r="HX238" s="100"/>
      <c r="HY238" s="100"/>
      <c r="HZ238" s="100"/>
      <c r="IA238" s="100"/>
      <c r="IB238" s="100"/>
      <c r="IC238" s="100"/>
      <c r="ID238" s="100"/>
      <c r="IE238" s="100"/>
      <c r="IF238" s="100"/>
      <c r="IG238" s="100"/>
      <c r="IH238" s="100"/>
      <c r="II238" s="100"/>
      <c r="IJ238" s="100"/>
      <c r="IK238" s="100"/>
      <c r="IL238" s="100"/>
      <c r="IM238" s="100"/>
      <c r="IN238" s="100"/>
      <c r="IO238" s="100"/>
      <c r="IP238" s="100"/>
      <c r="IQ238" s="100"/>
      <c r="IR238" s="100"/>
    </row>
    <row r="239" spans="1:252" ht="31.2" x14ac:dyDescent="0.3">
      <c r="A239" s="123" t="s">
        <v>285</v>
      </c>
      <c r="B239" s="124">
        <f t="shared" si="69"/>
        <v>14990</v>
      </c>
      <c r="C239" s="124">
        <f t="shared" si="69"/>
        <v>14990</v>
      </c>
      <c r="D239" s="124">
        <f t="shared" si="69"/>
        <v>0</v>
      </c>
      <c r="E239" s="124">
        <v>0</v>
      </c>
      <c r="F239" s="124">
        <v>0</v>
      </c>
      <c r="G239" s="124">
        <f t="shared" si="70"/>
        <v>0</v>
      </c>
      <c r="H239" s="124">
        <v>0</v>
      </c>
      <c r="I239" s="124">
        <v>0</v>
      </c>
      <c r="J239" s="124">
        <f t="shared" si="71"/>
        <v>0</v>
      </c>
      <c r="K239" s="124"/>
      <c r="L239" s="124"/>
      <c r="M239" s="124">
        <f t="shared" si="72"/>
        <v>0</v>
      </c>
      <c r="N239" s="124">
        <v>0</v>
      </c>
      <c r="O239" s="124">
        <v>0</v>
      </c>
      <c r="P239" s="124">
        <f t="shared" si="73"/>
        <v>0</v>
      </c>
      <c r="Q239" s="124">
        <v>0</v>
      </c>
      <c r="R239" s="124">
        <v>0</v>
      </c>
      <c r="S239" s="124">
        <f t="shared" si="74"/>
        <v>0</v>
      </c>
      <c r="T239" s="124">
        <v>0</v>
      </c>
      <c r="U239" s="124">
        <v>0</v>
      </c>
      <c r="V239" s="124">
        <f t="shared" si="75"/>
        <v>0</v>
      </c>
      <c r="W239" s="124">
        <v>14990</v>
      </c>
      <c r="X239" s="124">
        <v>14990</v>
      </c>
      <c r="Y239" s="124">
        <f t="shared" si="76"/>
        <v>0</v>
      </c>
      <c r="Z239" s="124">
        <f t="shared" ref="Z239:AA241" si="85">21000-21000</f>
        <v>0</v>
      </c>
      <c r="AA239" s="124">
        <f t="shared" si="85"/>
        <v>0</v>
      </c>
      <c r="AB239" s="124">
        <f t="shared" si="77"/>
        <v>0</v>
      </c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  <c r="BE239" s="100"/>
      <c r="BF239" s="100"/>
      <c r="BG239" s="100"/>
      <c r="BH239" s="100"/>
      <c r="BI239" s="100"/>
      <c r="BJ239" s="100"/>
      <c r="BK239" s="100"/>
      <c r="BL239" s="100"/>
      <c r="BM239" s="100"/>
      <c r="BN239" s="100"/>
      <c r="BO239" s="100"/>
      <c r="BP239" s="100"/>
      <c r="BQ239" s="100"/>
      <c r="BR239" s="100"/>
      <c r="BS239" s="100"/>
      <c r="BT239" s="100"/>
      <c r="BU239" s="100"/>
      <c r="BV239" s="100"/>
      <c r="BW239" s="100"/>
      <c r="BX239" s="100"/>
      <c r="BY239" s="100"/>
      <c r="BZ239" s="100"/>
      <c r="CA239" s="100"/>
      <c r="CB239" s="100"/>
      <c r="CC239" s="100"/>
      <c r="CD239" s="100"/>
      <c r="CE239" s="100"/>
      <c r="CF239" s="100"/>
      <c r="CG239" s="100"/>
      <c r="CH239" s="100"/>
      <c r="CI239" s="100"/>
      <c r="CJ239" s="100"/>
      <c r="CK239" s="100"/>
      <c r="CL239" s="100"/>
      <c r="CM239" s="100"/>
      <c r="CN239" s="100"/>
      <c r="CO239" s="100"/>
      <c r="CP239" s="100"/>
      <c r="CQ239" s="100"/>
      <c r="CR239" s="100"/>
      <c r="CS239" s="100"/>
      <c r="CT239" s="100"/>
      <c r="CU239" s="100"/>
      <c r="CV239" s="100"/>
      <c r="CW239" s="100"/>
      <c r="CX239" s="100"/>
      <c r="CY239" s="100"/>
      <c r="CZ239" s="100"/>
      <c r="DA239" s="100"/>
      <c r="DB239" s="100"/>
      <c r="DC239" s="100"/>
      <c r="DD239" s="100"/>
      <c r="DE239" s="100"/>
      <c r="DF239" s="100"/>
      <c r="DG239" s="100"/>
      <c r="DH239" s="100"/>
      <c r="DI239" s="100"/>
      <c r="DJ239" s="100"/>
      <c r="DK239" s="100"/>
      <c r="DL239" s="100"/>
      <c r="DM239" s="100"/>
      <c r="DN239" s="100"/>
      <c r="DO239" s="100"/>
      <c r="DP239" s="100"/>
      <c r="DQ239" s="100"/>
      <c r="DR239" s="100"/>
      <c r="DS239" s="100"/>
      <c r="DT239" s="100"/>
      <c r="DU239" s="100"/>
      <c r="DV239" s="100"/>
      <c r="DW239" s="100"/>
      <c r="DX239" s="100"/>
      <c r="DY239" s="100"/>
      <c r="DZ239" s="100"/>
      <c r="EA239" s="100"/>
      <c r="EB239" s="100"/>
      <c r="EC239" s="100"/>
      <c r="ED239" s="100"/>
      <c r="EE239" s="100"/>
      <c r="EF239" s="100"/>
      <c r="EG239" s="100"/>
      <c r="EH239" s="100"/>
      <c r="EI239" s="100"/>
      <c r="EJ239" s="100"/>
      <c r="EK239" s="100"/>
      <c r="EL239" s="100"/>
      <c r="EM239" s="100"/>
      <c r="EN239" s="100"/>
      <c r="EO239" s="100"/>
      <c r="EP239" s="100"/>
      <c r="EQ239" s="100"/>
      <c r="ER239" s="100"/>
      <c r="ES239" s="100"/>
      <c r="ET239" s="100"/>
      <c r="EU239" s="100"/>
      <c r="EV239" s="100"/>
      <c r="EW239" s="100"/>
      <c r="EX239" s="100"/>
      <c r="EY239" s="100"/>
      <c r="EZ239" s="100"/>
      <c r="FA239" s="100"/>
      <c r="FB239" s="100"/>
      <c r="FC239" s="100"/>
      <c r="FD239" s="100"/>
      <c r="FE239" s="100"/>
      <c r="FF239" s="100"/>
      <c r="FG239" s="100"/>
      <c r="FH239" s="100"/>
      <c r="FI239" s="100"/>
      <c r="FJ239" s="100"/>
      <c r="FK239" s="100"/>
      <c r="FL239" s="100"/>
      <c r="FM239" s="100"/>
      <c r="FN239" s="100"/>
      <c r="FO239" s="100"/>
      <c r="FP239" s="100"/>
      <c r="FQ239" s="100"/>
      <c r="FR239" s="100"/>
      <c r="FS239" s="100"/>
      <c r="FT239" s="100"/>
      <c r="FU239" s="100"/>
      <c r="FV239" s="100"/>
      <c r="FW239" s="100"/>
      <c r="FX239" s="100"/>
      <c r="FY239" s="100"/>
      <c r="FZ239" s="100"/>
      <c r="GA239" s="100"/>
      <c r="GB239" s="100"/>
      <c r="GC239" s="100"/>
      <c r="GD239" s="100"/>
      <c r="GE239" s="100"/>
      <c r="GF239" s="100"/>
      <c r="GG239" s="100"/>
      <c r="GH239" s="100"/>
      <c r="GI239" s="100"/>
      <c r="GJ239" s="100"/>
      <c r="GK239" s="100"/>
      <c r="GL239" s="100"/>
      <c r="GM239" s="100"/>
      <c r="GN239" s="100"/>
      <c r="GO239" s="100"/>
      <c r="GP239" s="100"/>
      <c r="GQ239" s="100"/>
      <c r="GR239" s="100"/>
      <c r="GS239" s="100"/>
      <c r="GT239" s="100"/>
      <c r="GU239" s="100"/>
      <c r="GV239" s="100"/>
      <c r="GW239" s="100"/>
      <c r="GX239" s="100"/>
      <c r="GY239" s="100"/>
      <c r="GZ239" s="100"/>
      <c r="HA239" s="100"/>
      <c r="HB239" s="100"/>
      <c r="HC239" s="100"/>
      <c r="HD239" s="100"/>
      <c r="HE239" s="100"/>
      <c r="HF239" s="100"/>
      <c r="HG239" s="100"/>
      <c r="HH239" s="100"/>
      <c r="HI239" s="100"/>
      <c r="HJ239" s="100"/>
      <c r="HK239" s="100"/>
      <c r="HL239" s="100"/>
      <c r="HM239" s="100"/>
      <c r="HN239" s="100"/>
      <c r="HO239" s="100"/>
      <c r="HP239" s="100"/>
      <c r="HQ239" s="100"/>
      <c r="HR239" s="100"/>
      <c r="HS239" s="100"/>
      <c r="HT239" s="100"/>
      <c r="HU239" s="100"/>
      <c r="HV239" s="100"/>
      <c r="HW239" s="100"/>
      <c r="HX239" s="100"/>
      <c r="HY239" s="100"/>
      <c r="HZ239" s="100"/>
      <c r="IA239" s="100"/>
      <c r="IB239" s="100"/>
      <c r="IC239" s="100"/>
      <c r="ID239" s="100"/>
      <c r="IE239" s="100"/>
      <c r="IF239" s="100"/>
      <c r="IG239" s="100"/>
      <c r="IH239" s="100"/>
      <c r="II239" s="100"/>
      <c r="IJ239" s="100"/>
      <c r="IK239" s="100"/>
      <c r="IL239" s="100"/>
      <c r="IM239" s="100"/>
      <c r="IN239" s="100"/>
      <c r="IO239" s="100"/>
      <c r="IP239" s="100"/>
      <c r="IQ239" s="100"/>
      <c r="IR239" s="100"/>
    </row>
    <row r="240" spans="1:252" x14ac:dyDescent="0.3">
      <c r="A240" s="123" t="s">
        <v>286</v>
      </c>
      <c r="B240" s="124">
        <f t="shared" si="69"/>
        <v>14986</v>
      </c>
      <c r="C240" s="124">
        <f t="shared" si="69"/>
        <v>14986</v>
      </c>
      <c r="D240" s="124">
        <f t="shared" si="69"/>
        <v>0</v>
      </c>
      <c r="E240" s="124">
        <v>0</v>
      </c>
      <c r="F240" s="124">
        <v>0</v>
      </c>
      <c r="G240" s="124">
        <f t="shared" si="70"/>
        <v>0</v>
      </c>
      <c r="H240" s="124">
        <v>0</v>
      </c>
      <c r="I240" s="124">
        <v>0</v>
      </c>
      <c r="J240" s="124">
        <f t="shared" si="71"/>
        <v>0</v>
      </c>
      <c r="K240" s="124"/>
      <c r="L240" s="124"/>
      <c r="M240" s="124">
        <f t="shared" si="72"/>
        <v>0</v>
      </c>
      <c r="N240" s="124">
        <v>0</v>
      </c>
      <c r="O240" s="124">
        <v>0</v>
      </c>
      <c r="P240" s="124">
        <f t="shared" si="73"/>
        <v>0</v>
      </c>
      <c r="Q240" s="124">
        <v>0</v>
      </c>
      <c r="R240" s="124">
        <v>0</v>
      </c>
      <c r="S240" s="124">
        <f t="shared" si="74"/>
        <v>0</v>
      </c>
      <c r="T240" s="124">
        <v>0</v>
      </c>
      <c r="U240" s="124">
        <v>0</v>
      </c>
      <c r="V240" s="124">
        <f t="shared" si="75"/>
        <v>0</v>
      </c>
      <c r="W240" s="124">
        <v>14986</v>
      </c>
      <c r="X240" s="124">
        <v>14986</v>
      </c>
      <c r="Y240" s="124">
        <f t="shared" si="76"/>
        <v>0</v>
      </c>
      <c r="Z240" s="124">
        <f t="shared" si="85"/>
        <v>0</v>
      </c>
      <c r="AA240" s="124">
        <f t="shared" si="85"/>
        <v>0</v>
      </c>
      <c r="AB240" s="124">
        <f t="shared" si="77"/>
        <v>0</v>
      </c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0"/>
      <c r="BF240" s="100"/>
      <c r="BG240" s="100"/>
      <c r="BH240" s="100"/>
      <c r="BI240" s="100"/>
      <c r="BJ240" s="100"/>
      <c r="BK240" s="100"/>
      <c r="BL240" s="100"/>
      <c r="BM240" s="100"/>
      <c r="BN240" s="100"/>
      <c r="BO240" s="100"/>
      <c r="BP240" s="100"/>
      <c r="BQ240" s="100"/>
      <c r="BR240" s="100"/>
      <c r="BS240" s="100"/>
      <c r="BT240" s="100"/>
      <c r="BU240" s="100"/>
      <c r="BV240" s="100"/>
      <c r="BW240" s="100"/>
      <c r="BX240" s="100"/>
      <c r="BY240" s="100"/>
      <c r="BZ240" s="100"/>
      <c r="CA240" s="100"/>
      <c r="CB240" s="100"/>
      <c r="CC240" s="100"/>
      <c r="CD240" s="100"/>
      <c r="CE240" s="100"/>
      <c r="CF240" s="100"/>
      <c r="CG240" s="100"/>
      <c r="CH240" s="100"/>
      <c r="CI240" s="100"/>
      <c r="CJ240" s="100"/>
      <c r="CK240" s="100"/>
      <c r="CL240" s="100"/>
      <c r="CM240" s="100"/>
      <c r="CN240" s="100"/>
      <c r="CO240" s="100"/>
      <c r="CP240" s="100"/>
      <c r="CQ240" s="100"/>
      <c r="CR240" s="100"/>
      <c r="CS240" s="100"/>
      <c r="CT240" s="100"/>
      <c r="CU240" s="100"/>
      <c r="CV240" s="100"/>
      <c r="CW240" s="100"/>
      <c r="CX240" s="100"/>
      <c r="CY240" s="100"/>
      <c r="CZ240" s="100"/>
      <c r="DA240" s="100"/>
      <c r="DB240" s="100"/>
      <c r="DC240" s="100"/>
      <c r="DD240" s="100"/>
      <c r="DE240" s="100"/>
      <c r="DF240" s="100"/>
      <c r="DG240" s="100"/>
      <c r="DH240" s="100"/>
      <c r="DI240" s="100"/>
      <c r="DJ240" s="100"/>
      <c r="DK240" s="100"/>
      <c r="DL240" s="100"/>
      <c r="DM240" s="100"/>
      <c r="DN240" s="100"/>
      <c r="DO240" s="100"/>
      <c r="DP240" s="100"/>
      <c r="DQ240" s="100"/>
      <c r="DR240" s="100"/>
      <c r="DS240" s="100"/>
      <c r="DT240" s="100"/>
      <c r="DU240" s="100"/>
      <c r="DV240" s="100"/>
      <c r="DW240" s="100"/>
      <c r="DX240" s="100"/>
      <c r="DY240" s="100"/>
      <c r="DZ240" s="100"/>
      <c r="EA240" s="100"/>
      <c r="EB240" s="100"/>
      <c r="EC240" s="100"/>
      <c r="ED240" s="100"/>
      <c r="EE240" s="100"/>
      <c r="EF240" s="100"/>
      <c r="EG240" s="100"/>
      <c r="EH240" s="100"/>
      <c r="EI240" s="100"/>
      <c r="EJ240" s="100"/>
      <c r="EK240" s="100"/>
      <c r="EL240" s="100"/>
      <c r="EM240" s="100"/>
      <c r="EN240" s="100"/>
      <c r="EO240" s="100"/>
      <c r="EP240" s="100"/>
      <c r="EQ240" s="100"/>
      <c r="ER240" s="100"/>
      <c r="ES240" s="100"/>
      <c r="ET240" s="100"/>
      <c r="EU240" s="100"/>
      <c r="EV240" s="100"/>
      <c r="EW240" s="100"/>
      <c r="EX240" s="100"/>
      <c r="EY240" s="100"/>
      <c r="EZ240" s="100"/>
      <c r="FA240" s="100"/>
      <c r="FB240" s="100"/>
      <c r="FC240" s="100"/>
      <c r="FD240" s="100"/>
      <c r="FE240" s="100"/>
      <c r="FF240" s="100"/>
      <c r="FG240" s="100"/>
      <c r="FH240" s="100"/>
      <c r="FI240" s="100"/>
      <c r="FJ240" s="100"/>
      <c r="FK240" s="100"/>
      <c r="FL240" s="100"/>
      <c r="FM240" s="100"/>
      <c r="FN240" s="100"/>
      <c r="FO240" s="100"/>
      <c r="FP240" s="100"/>
      <c r="FQ240" s="100"/>
      <c r="FR240" s="100"/>
      <c r="FS240" s="100"/>
      <c r="FT240" s="100"/>
      <c r="FU240" s="100"/>
      <c r="FV240" s="100"/>
      <c r="FW240" s="100"/>
      <c r="FX240" s="100"/>
      <c r="FY240" s="100"/>
      <c r="FZ240" s="100"/>
      <c r="GA240" s="100"/>
      <c r="GB240" s="100"/>
      <c r="GC240" s="100"/>
      <c r="GD240" s="100"/>
      <c r="GE240" s="100"/>
      <c r="GF240" s="100"/>
      <c r="GG240" s="100"/>
      <c r="GH240" s="100"/>
      <c r="GI240" s="100"/>
      <c r="GJ240" s="100"/>
      <c r="GK240" s="100"/>
      <c r="GL240" s="100"/>
      <c r="GM240" s="100"/>
      <c r="GN240" s="100"/>
      <c r="GO240" s="100"/>
      <c r="GP240" s="100"/>
      <c r="GQ240" s="100"/>
      <c r="GR240" s="100"/>
      <c r="GS240" s="100"/>
      <c r="GT240" s="100"/>
      <c r="GU240" s="100"/>
      <c r="GV240" s="100"/>
      <c r="GW240" s="100"/>
      <c r="GX240" s="100"/>
      <c r="GY240" s="100"/>
      <c r="GZ240" s="100"/>
      <c r="HA240" s="100"/>
      <c r="HB240" s="100"/>
      <c r="HC240" s="100"/>
      <c r="HD240" s="100"/>
      <c r="HE240" s="100"/>
      <c r="HF240" s="100"/>
      <c r="HG240" s="100"/>
      <c r="HH240" s="100"/>
      <c r="HI240" s="100"/>
      <c r="HJ240" s="100"/>
      <c r="HK240" s="100"/>
      <c r="HL240" s="100"/>
      <c r="HM240" s="100"/>
      <c r="HN240" s="100"/>
      <c r="HO240" s="100"/>
      <c r="HP240" s="100"/>
      <c r="HQ240" s="100"/>
      <c r="HR240" s="100"/>
      <c r="HS240" s="100"/>
      <c r="HT240" s="100"/>
      <c r="HU240" s="100"/>
      <c r="HV240" s="100"/>
      <c r="HW240" s="100"/>
      <c r="HX240" s="100"/>
      <c r="HY240" s="100"/>
      <c r="HZ240" s="100"/>
      <c r="IA240" s="100"/>
      <c r="IB240" s="100"/>
      <c r="IC240" s="100"/>
      <c r="ID240" s="100"/>
      <c r="IE240" s="100"/>
      <c r="IF240" s="100"/>
      <c r="IG240" s="100"/>
      <c r="IH240" s="100"/>
      <c r="II240" s="100"/>
      <c r="IJ240" s="100"/>
      <c r="IK240" s="100"/>
      <c r="IL240" s="100"/>
      <c r="IM240" s="100"/>
      <c r="IN240" s="100"/>
      <c r="IO240" s="100"/>
      <c r="IP240" s="100"/>
      <c r="IQ240" s="100"/>
      <c r="IR240" s="100"/>
    </row>
    <row r="241" spans="1:252" ht="31.2" x14ac:dyDescent="0.3">
      <c r="A241" s="123" t="s">
        <v>287</v>
      </c>
      <c r="B241" s="124">
        <f t="shared" si="69"/>
        <v>25000</v>
      </c>
      <c r="C241" s="124">
        <f t="shared" si="69"/>
        <v>25000</v>
      </c>
      <c r="D241" s="124">
        <f t="shared" si="69"/>
        <v>0</v>
      </c>
      <c r="E241" s="124">
        <v>0</v>
      </c>
      <c r="F241" s="124">
        <v>0</v>
      </c>
      <c r="G241" s="124">
        <f t="shared" si="70"/>
        <v>0</v>
      </c>
      <c r="H241" s="124">
        <v>0</v>
      </c>
      <c r="I241" s="124">
        <v>0</v>
      </c>
      <c r="J241" s="124">
        <f t="shared" si="71"/>
        <v>0</v>
      </c>
      <c r="K241" s="124">
        <v>25000</v>
      </c>
      <c r="L241" s="124">
        <v>25000</v>
      </c>
      <c r="M241" s="124">
        <f t="shared" si="72"/>
        <v>0</v>
      </c>
      <c r="N241" s="124">
        <v>0</v>
      </c>
      <c r="O241" s="124">
        <v>0</v>
      </c>
      <c r="P241" s="124">
        <f t="shared" si="73"/>
        <v>0</v>
      </c>
      <c r="Q241" s="124">
        <v>0</v>
      </c>
      <c r="R241" s="124">
        <v>0</v>
      </c>
      <c r="S241" s="124">
        <f t="shared" si="74"/>
        <v>0</v>
      </c>
      <c r="T241" s="124">
        <v>0</v>
      </c>
      <c r="U241" s="124">
        <v>0</v>
      </c>
      <c r="V241" s="124">
        <f t="shared" si="75"/>
        <v>0</v>
      </c>
      <c r="W241" s="124">
        <v>0</v>
      </c>
      <c r="X241" s="124">
        <v>0</v>
      </c>
      <c r="Y241" s="124">
        <f t="shared" si="76"/>
        <v>0</v>
      </c>
      <c r="Z241" s="124">
        <f t="shared" si="85"/>
        <v>0</v>
      </c>
      <c r="AA241" s="124">
        <f t="shared" si="85"/>
        <v>0</v>
      </c>
      <c r="AB241" s="124">
        <f t="shared" si="77"/>
        <v>0</v>
      </c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  <c r="BB241" s="100"/>
      <c r="BC241" s="100"/>
      <c r="BD241" s="100"/>
      <c r="BE241" s="100"/>
      <c r="BF241" s="100"/>
      <c r="BG241" s="100"/>
      <c r="BH241" s="100"/>
      <c r="BI241" s="100"/>
      <c r="BJ241" s="100"/>
      <c r="BK241" s="100"/>
      <c r="BL241" s="100"/>
      <c r="BM241" s="100"/>
      <c r="BN241" s="100"/>
      <c r="BO241" s="100"/>
      <c r="BP241" s="100"/>
      <c r="BQ241" s="100"/>
      <c r="BR241" s="100"/>
      <c r="BS241" s="100"/>
      <c r="BT241" s="100"/>
      <c r="BU241" s="100"/>
      <c r="BV241" s="100"/>
      <c r="BW241" s="100"/>
      <c r="BX241" s="100"/>
      <c r="BY241" s="100"/>
      <c r="BZ241" s="100"/>
      <c r="CA241" s="100"/>
      <c r="CB241" s="100"/>
      <c r="CC241" s="100"/>
      <c r="CD241" s="100"/>
      <c r="CE241" s="100"/>
      <c r="CF241" s="100"/>
      <c r="CG241" s="100"/>
      <c r="CH241" s="100"/>
      <c r="CI241" s="100"/>
      <c r="CJ241" s="100"/>
      <c r="CK241" s="100"/>
      <c r="CL241" s="100"/>
      <c r="CM241" s="100"/>
      <c r="CN241" s="100"/>
      <c r="CO241" s="100"/>
      <c r="CP241" s="100"/>
      <c r="CQ241" s="100"/>
      <c r="CR241" s="100"/>
      <c r="CS241" s="100"/>
      <c r="CT241" s="100"/>
      <c r="CU241" s="100"/>
      <c r="CV241" s="100"/>
      <c r="CW241" s="100"/>
      <c r="CX241" s="100"/>
      <c r="CY241" s="100"/>
      <c r="CZ241" s="100"/>
      <c r="DA241" s="100"/>
      <c r="DB241" s="100"/>
      <c r="DC241" s="100"/>
      <c r="DD241" s="100"/>
      <c r="DE241" s="100"/>
      <c r="DF241" s="100"/>
      <c r="DG241" s="100"/>
      <c r="DH241" s="100"/>
      <c r="DI241" s="100"/>
      <c r="DJ241" s="100"/>
      <c r="DK241" s="100"/>
      <c r="DL241" s="100"/>
      <c r="DM241" s="100"/>
      <c r="DN241" s="100"/>
      <c r="DO241" s="100"/>
      <c r="DP241" s="100"/>
      <c r="DQ241" s="100"/>
      <c r="DR241" s="100"/>
      <c r="DS241" s="100"/>
      <c r="DT241" s="100"/>
      <c r="DU241" s="100"/>
      <c r="DV241" s="100"/>
      <c r="DW241" s="100"/>
      <c r="DX241" s="100"/>
      <c r="DY241" s="100"/>
      <c r="DZ241" s="100"/>
      <c r="EA241" s="100"/>
      <c r="EB241" s="100"/>
      <c r="EC241" s="100"/>
      <c r="ED241" s="100"/>
      <c r="EE241" s="100"/>
      <c r="EF241" s="100"/>
      <c r="EG241" s="100"/>
      <c r="EH241" s="100"/>
      <c r="EI241" s="100"/>
      <c r="EJ241" s="100"/>
      <c r="EK241" s="100"/>
      <c r="EL241" s="100"/>
      <c r="EM241" s="100"/>
      <c r="EN241" s="100"/>
      <c r="EO241" s="100"/>
      <c r="EP241" s="100"/>
      <c r="EQ241" s="100"/>
      <c r="ER241" s="100"/>
      <c r="ES241" s="100"/>
      <c r="ET241" s="100"/>
      <c r="EU241" s="100"/>
      <c r="EV241" s="100"/>
      <c r="EW241" s="100"/>
      <c r="EX241" s="100"/>
      <c r="EY241" s="100"/>
      <c r="EZ241" s="100"/>
      <c r="FA241" s="100"/>
      <c r="FB241" s="100"/>
      <c r="FC241" s="100"/>
      <c r="FD241" s="100"/>
      <c r="FE241" s="100"/>
      <c r="FF241" s="100"/>
      <c r="FG241" s="100"/>
      <c r="FH241" s="100"/>
      <c r="FI241" s="100"/>
      <c r="FJ241" s="100"/>
      <c r="FK241" s="100"/>
      <c r="FL241" s="100"/>
      <c r="FM241" s="100"/>
      <c r="FN241" s="100"/>
      <c r="FO241" s="100"/>
      <c r="FP241" s="100"/>
      <c r="FQ241" s="100"/>
      <c r="FR241" s="100"/>
      <c r="FS241" s="100"/>
      <c r="FT241" s="100"/>
      <c r="FU241" s="100"/>
      <c r="FV241" s="100"/>
      <c r="FW241" s="100"/>
      <c r="FX241" s="100"/>
      <c r="FY241" s="100"/>
      <c r="FZ241" s="100"/>
      <c r="GA241" s="100"/>
      <c r="GB241" s="100"/>
      <c r="GC241" s="100"/>
      <c r="GD241" s="100"/>
      <c r="GE241" s="100"/>
      <c r="GF241" s="100"/>
      <c r="GG241" s="100"/>
      <c r="GH241" s="100"/>
      <c r="GI241" s="100"/>
      <c r="GJ241" s="100"/>
      <c r="GK241" s="100"/>
      <c r="GL241" s="100"/>
      <c r="GM241" s="100"/>
      <c r="GN241" s="100"/>
      <c r="GO241" s="100"/>
      <c r="GP241" s="100"/>
      <c r="GQ241" s="100"/>
      <c r="GR241" s="100"/>
      <c r="GS241" s="100"/>
      <c r="GT241" s="100"/>
      <c r="GU241" s="100"/>
      <c r="GV241" s="100"/>
      <c r="GW241" s="100"/>
      <c r="GX241" s="100"/>
      <c r="GY241" s="100"/>
      <c r="GZ241" s="100"/>
      <c r="HA241" s="100"/>
      <c r="HB241" s="100"/>
      <c r="HC241" s="100"/>
      <c r="HD241" s="100"/>
      <c r="HE241" s="100"/>
      <c r="HF241" s="100"/>
      <c r="HG241" s="100"/>
      <c r="HH241" s="100"/>
      <c r="HI241" s="100"/>
      <c r="HJ241" s="100"/>
      <c r="HK241" s="100"/>
      <c r="HL241" s="100"/>
      <c r="HM241" s="100"/>
      <c r="HN241" s="100"/>
      <c r="HO241" s="100"/>
      <c r="HP241" s="100"/>
      <c r="HQ241" s="100"/>
      <c r="HR241" s="100"/>
      <c r="HS241" s="100"/>
      <c r="HT241" s="100"/>
      <c r="HU241" s="100"/>
      <c r="HV241" s="100"/>
      <c r="HW241" s="100"/>
      <c r="HX241" s="100"/>
      <c r="HY241" s="100"/>
      <c r="HZ241" s="100"/>
      <c r="IA241" s="100"/>
      <c r="IB241" s="100"/>
      <c r="IC241" s="100"/>
      <c r="ID241" s="100"/>
      <c r="IE241" s="100"/>
      <c r="IF241" s="100"/>
      <c r="IG241" s="100"/>
      <c r="IH241" s="100"/>
      <c r="II241" s="100"/>
      <c r="IJ241" s="100"/>
      <c r="IK241" s="100"/>
      <c r="IL241" s="100"/>
      <c r="IM241" s="100"/>
      <c r="IN241" s="100"/>
      <c r="IO241" s="100"/>
      <c r="IP241" s="100"/>
      <c r="IQ241" s="100"/>
      <c r="IR241" s="100"/>
    </row>
    <row r="242" spans="1:252" x14ac:dyDescent="0.3">
      <c r="A242" s="127" t="s">
        <v>288</v>
      </c>
      <c r="B242" s="124">
        <f t="shared" si="69"/>
        <v>275627</v>
      </c>
      <c r="C242" s="124">
        <f t="shared" si="69"/>
        <v>275627</v>
      </c>
      <c r="D242" s="124">
        <f t="shared" si="69"/>
        <v>0</v>
      </c>
      <c r="E242" s="124">
        <v>0</v>
      </c>
      <c r="F242" s="124">
        <v>0</v>
      </c>
      <c r="G242" s="124">
        <f t="shared" si="70"/>
        <v>0</v>
      </c>
      <c r="H242" s="124">
        <v>0</v>
      </c>
      <c r="I242" s="124">
        <v>0</v>
      </c>
      <c r="J242" s="124">
        <f t="shared" si="71"/>
        <v>0</v>
      </c>
      <c r="K242" s="124">
        <v>0</v>
      </c>
      <c r="L242" s="124">
        <v>0</v>
      </c>
      <c r="M242" s="124">
        <f t="shared" si="72"/>
        <v>0</v>
      </c>
      <c r="N242" s="124">
        <v>0</v>
      </c>
      <c r="O242" s="124">
        <v>0</v>
      </c>
      <c r="P242" s="124">
        <f t="shared" si="73"/>
        <v>0</v>
      </c>
      <c r="Q242" s="124">
        <v>0</v>
      </c>
      <c r="R242" s="124">
        <v>0</v>
      </c>
      <c r="S242" s="124">
        <f t="shared" si="74"/>
        <v>0</v>
      </c>
      <c r="T242" s="124">
        <v>0</v>
      </c>
      <c r="U242" s="124">
        <v>0</v>
      </c>
      <c r="V242" s="124">
        <f t="shared" si="75"/>
        <v>0</v>
      </c>
      <c r="W242" s="124">
        <v>0</v>
      </c>
      <c r="X242" s="124">
        <v>0</v>
      </c>
      <c r="Y242" s="124">
        <f t="shared" si="76"/>
        <v>0</v>
      </c>
      <c r="Z242" s="124">
        <v>275627</v>
      </c>
      <c r="AA242" s="124">
        <v>275627</v>
      </c>
      <c r="AB242" s="124">
        <f t="shared" si="77"/>
        <v>0</v>
      </c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  <c r="AZ242" s="100"/>
      <c r="BA242" s="100"/>
      <c r="BB242" s="100"/>
      <c r="BC242" s="100"/>
      <c r="BD242" s="100"/>
      <c r="BE242" s="100"/>
      <c r="BF242" s="100"/>
      <c r="BG242" s="100"/>
      <c r="BH242" s="100"/>
      <c r="BI242" s="100"/>
      <c r="BJ242" s="100"/>
      <c r="BK242" s="100"/>
      <c r="BL242" s="100"/>
      <c r="BM242" s="100"/>
      <c r="BN242" s="100"/>
      <c r="BO242" s="100"/>
      <c r="BP242" s="100"/>
      <c r="BQ242" s="100"/>
      <c r="BR242" s="100"/>
      <c r="BS242" s="100"/>
      <c r="BT242" s="100"/>
      <c r="BU242" s="100"/>
      <c r="BV242" s="100"/>
      <c r="BW242" s="100"/>
      <c r="BX242" s="100"/>
      <c r="BY242" s="100"/>
      <c r="BZ242" s="100"/>
      <c r="CA242" s="100"/>
      <c r="CB242" s="100"/>
      <c r="CC242" s="100"/>
      <c r="CD242" s="100"/>
      <c r="CE242" s="100"/>
      <c r="CF242" s="100"/>
      <c r="CG242" s="100"/>
      <c r="CH242" s="100"/>
      <c r="CI242" s="100"/>
      <c r="CJ242" s="100"/>
      <c r="CK242" s="100"/>
      <c r="CL242" s="100"/>
      <c r="CM242" s="100"/>
      <c r="CN242" s="100"/>
      <c r="CO242" s="100"/>
      <c r="CP242" s="100"/>
      <c r="CQ242" s="100"/>
      <c r="CR242" s="100"/>
      <c r="CS242" s="100"/>
      <c r="CT242" s="100"/>
      <c r="CU242" s="100"/>
      <c r="CV242" s="100"/>
      <c r="CW242" s="100"/>
      <c r="CX242" s="100"/>
      <c r="CY242" s="100"/>
      <c r="CZ242" s="100"/>
      <c r="DA242" s="100"/>
      <c r="DB242" s="100"/>
      <c r="DC242" s="100"/>
      <c r="DD242" s="100"/>
      <c r="DE242" s="100"/>
      <c r="DF242" s="100"/>
      <c r="DG242" s="100"/>
      <c r="DH242" s="100"/>
      <c r="DI242" s="100"/>
      <c r="DJ242" s="100"/>
      <c r="DK242" s="100"/>
      <c r="DL242" s="100"/>
      <c r="DM242" s="100"/>
      <c r="DN242" s="100"/>
      <c r="DO242" s="100"/>
      <c r="DP242" s="100"/>
      <c r="DQ242" s="100"/>
      <c r="DR242" s="100"/>
      <c r="DS242" s="100"/>
      <c r="DT242" s="100"/>
      <c r="DU242" s="100"/>
      <c r="DV242" s="100"/>
      <c r="DW242" s="100"/>
      <c r="DX242" s="100"/>
      <c r="DY242" s="100"/>
      <c r="DZ242" s="100"/>
      <c r="EA242" s="100"/>
      <c r="EB242" s="100"/>
      <c r="EC242" s="100"/>
      <c r="ED242" s="100"/>
      <c r="EE242" s="100"/>
      <c r="EF242" s="100"/>
      <c r="EG242" s="100"/>
      <c r="EH242" s="100"/>
      <c r="EI242" s="100"/>
      <c r="EJ242" s="100"/>
      <c r="EK242" s="100"/>
      <c r="EL242" s="100"/>
      <c r="EM242" s="100"/>
      <c r="EN242" s="100"/>
      <c r="EO242" s="100"/>
      <c r="EP242" s="100"/>
      <c r="EQ242" s="100"/>
      <c r="ER242" s="100"/>
      <c r="ES242" s="100"/>
      <c r="ET242" s="100"/>
      <c r="EU242" s="100"/>
      <c r="EV242" s="100"/>
      <c r="EW242" s="100"/>
      <c r="EX242" s="100"/>
      <c r="EY242" s="100"/>
      <c r="EZ242" s="100"/>
      <c r="FA242" s="100"/>
      <c r="FB242" s="100"/>
      <c r="FC242" s="100"/>
      <c r="FD242" s="100"/>
      <c r="FE242" s="100"/>
      <c r="FF242" s="100"/>
      <c r="FG242" s="100"/>
      <c r="FH242" s="100"/>
      <c r="FI242" s="100"/>
      <c r="FJ242" s="100"/>
      <c r="FK242" s="100"/>
      <c r="FL242" s="100"/>
      <c r="FM242" s="100"/>
      <c r="FN242" s="100"/>
      <c r="FO242" s="100"/>
      <c r="FP242" s="100"/>
      <c r="FQ242" s="100"/>
      <c r="FR242" s="100"/>
      <c r="FS242" s="100"/>
      <c r="FT242" s="100"/>
      <c r="FU242" s="100"/>
      <c r="FV242" s="100"/>
      <c r="FW242" s="100"/>
      <c r="FX242" s="100"/>
      <c r="FY242" s="100"/>
      <c r="FZ242" s="100"/>
      <c r="GA242" s="100"/>
      <c r="GB242" s="100"/>
      <c r="GC242" s="100"/>
      <c r="GD242" s="100"/>
      <c r="GE242" s="100"/>
      <c r="GF242" s="100"/>
      <c r="GG242" s="100"/>
      <c r="GH242" s="100"/>
      <c r="GI242" s="100"/>
      <c r="GJ242" s="100"/>
      <c r="GK242" s="100"/>
      <c r="GL242" s="100"/>
      <c r="GM242" s="100"/>
      <c r="GN242" s="100"/>
      <c r="GO242" s="100"/>
      <c r="GP242" s="100"/>
      <c r="GQ242" s="100"/>
      <c r="GR242" s="100"/>
      <c r="GS242" s="100"/>
      <c r="GT242" s="100"/>
      <c r="GU242" s="100"/>
      <c r="GV242" s="100"/>
      <c r="GW242" s="100"/>
      <c r="GX242" s="100"/>
      <c r="GY242" s="100"/>
      <c r="GZ242" s="100"/>
      <c r="HA242" s="100"/>
      <c r="HB242" s="100"/>
      <c r="HC242" s="100"/>
      <c r="HD242" s="100"/>
      <c r="HE242" s="100"/>
      <c r="HF242" s="100"/>
      <c r="HG242" s="100"/>
      <c r="HH242" s="100"/>
      <c r="HI242" s="100"/>
      <c r="HJ242" s="100"/>
      <c r="HK242" s="100"/>
      <c r="HL242" s="100"/>
      <c r="HM242" s="100"/>
      <c r="HN242" s="100"/>
      <c r="HO242" s="100"/>
      <c r="HP242" s="100"/>
      <c r="HQ242" s="100"/>
      <c r="HR242" s="100"/>
      <c r="HS242" s="100"/>
      <c r="HT242" s="100"/>
      <c r="HU242" s="100"/>
      <c r="HV242" s="100"/>
      <c r="HW242" s="100"/>
      <c r="HX242" s="100"/>
      <c r="HY242" s="100"/>
      <c r="HZ242" s="100"/>
      <c r="IA242" s="100"/>
      <c r="IB242" s="100"/>
      <c r="IC242" s="100"/>
      <c r="ID242" s="100"/>
      <c r="IE242" s="100"/>
      <c r="IF242" s="100"/>
      <c r="IG242" s="100"/>
      <c r="IH242" s="100"/>
      <c r="II242" s="100"/>
      <c r="IJ242" s="100"/>
      <c r="IK242" s="100"/>
      <c r="IL242" s="100"/>
      <c r="IM242" s="100"/>
      <c r="IN242" s="100"/>
      <c r="IO242" s="100"/>
      <c r="IP242" s="100"/>
      <c r="IQ242" s="100"/>
      <c r="IR242" s="100"/>
    </row>
    <row r="243" spans="1:252" ht="31.2" x14ac:dyDescent="0.3">
      <c r="A243" s="127" t="s">
        <v>289</v>
      </c>
      <c r="B243" s="124">
        <f t="shared" si="69"/>
        <v>75615</v>
      </c>
      <c r="C243" s="124">
        <f t="shared" si="69"/>
        <v>75615</v>
      </c>
      <c r="D243" s="124">
        <f t="shared" si="69"/>
        <v>0</v>
      </c>
      <c r="E243" s="124">
        <v>0</v>
      </c>
      <c r="F243" s="124">
        <v>0</v>
      </c>
      <c r="G243" s="124">
        <f t="shared" si="70"/>
        <v>0</v>
      </c>
      <c r="H243" s="124">
        <v>0</v>
      </c>
      <c r="I243" s="124">
        <v>0</v>
      </c>
      <c r="J243" s="124">
        <f t="shared" si="71"/>
        <v>0</v>
      </c>
      <c r="K243" s="124">
        <v>0</v>
      </c>
      <c r="L243" s="124">
        <v>0</v>
      </c>
      <c r="M243" s="124">
        <f t="shared" si="72"/>
        <v>0</v>
      </c>
      <c r="N243" s="124">
        <v>0</v>
      </c>
      <c r="O243" s="124">
        <v>0</v>
      </c>
      <c r="P243" s="124">
        <f t="shared" si="73"/>
        <v>0</v>
      </c>
      <c r="Q243" s="124">
        <v>0</v>
      </c>
      <c r="R243" s="124">
        <v>0</v>
      </c>
      <c r="S243" s="124">
        <f t="shared" si="74"/>
        <v>0</v>
      </c>
      <c r="T243" s="124">
        <v>0</v>
      </c>
      <c r="U243" s="124">
        <v>0</v>
      </c>
      <c r="V243" s="124">
        <f t="shared" si="75"/>
        <v>0</v>
      </c>
      <c r="W243" s="124">
        <v>0</v>
      </c>
      <c r="X243" s="124">
        <v>0</v>
      </c>
      <c r="Y243" s="124">
        <f t="shared" si="76"/>
        <v>0</v>
      </c>
      <c r="Z243" s="124">
        <v>75615</v>
      </c>
      <c r="AA243" s="124">
        <v>75615</v>
      </c>
      <c r="AB243" s="124">
        <f t="shared" si="77"/>
        <v>0</v>
      </c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  <c r="BB243" s="100"/>
      <c r="BC243" s="100"/>
      <c r="BD243" s="100"/>
      <c r="BE243" s="100"/>
      <c r="BF243" s="100"/>
      <c r="BG243" s="100"/>
      <c r="BH243" s="100"/>
      <c r="BI243" s="100"/>
      <c r="BJ243" s="100"/>
      <c r="BK243" s="100"/>
      <c r="BL243" s="100"/>
      <c r="BM243" s="100"/>
      <c r="BN243" s="100"/>
      <c r="BO243" s="100"/>
      <c r="BP243" s="100"/>
      <c r="BQ243" s="100"/>
      <c r="BR243" s="100"/>
      <c r="BS243" s="100"/>
      <c r="BT243" s="100"/>
      <c r="BU243" s="100"/>
      <c r="BV243" s="100"/>
      <c r="BW243" s="100"/>
      <c r="BX243" s="100"/>
      <c r="BY243" s="100"/>
      <c r="BZ243" s="100"/>
      <c r="CA243" s="100"/>
      <c r="CB243" s="100"/>
      <c r="CC243" s="100"/>
      <c r="CD243" s="100"/>
      <c r="CE243" s="100"/>
      <c r="CF243" s="100"/>
      <c r="CG243" s="100"/>
      <c r="CH243" s="100"/>
      <c r="CI243" s="100"/>
      <c r="CJ243" s="100"/>
      <c r="CK243" s="100"/>
      <c r="CL243" s="100"/>
      <c r="CM243" s="100"/>
      <c r="CN243" s="100"/>
      <c r="CO243" s="100"/>
      <c r="CP243" s="100"/>
      <c r="CQ243" s="100"/>
      <c r="CR243" s="100"/>
      <c r="CS243" s="100"/>
      <c r="CT243" s="100"/>
      <c r="CU243" s="100"/>
      <c r="CV243" s="100"/>
      <c r="CW243" s="100"/>
      <c r="CX243" s="100"/>
      <c r="CY243" s="100"/>
      <c r="CZ243" s="100"/>
      <c r="DA243" s="100"/>
      <c r="DB243" s="100"/>
      <c r="DC243" s="100"/>
      <c r="DD243" s="100"/>
      <c r="DE243" s="100"/>
      <c r="DF243" s="100"/>
      <c r="DG243" s="100"/>
      <c r="DH243" s="100"/>
      <c r="DI243" s="100"/>
      <c r="DJ243" s="100"/>
      <c r="DK243" s="100"/>
      <c r="DL243" s="100"/>
      <c r="DM243" s="100"/>
      <c r="DN243" s="100"/>
      <c r="DO243" s="100"/>
      <c r="DP243" s="100"/>
      <c r="DQ243" s="100"/>
      <c r="DR243" s="100"/>
      <c r="DS243" s="100"/>
      <c r="DT243" s="100"/>
      <c r="DU243" s="100"/>
      <c r="DV243" s="100"/>
      <c r="DW243" s="100"/>
      <c r="DX243" s="100"/>
      <c r="DY243" s="100"/>
      <c r="DZ243" s="100"/>
      <c r="EA243" s="100"/>
      <c r="EB243" s="100"/>
      <c r="EC243" s="100"/>
      <c r="ED243" s="100"/>
      <c r="EE243" s="100"/>
      <c r="EF243" s="100"/>
      <c r="EG243" s="100"/>
      <c r="EH243" s="100"/>
      <c r="EI243" s="100"/>
      <c r="EJ243" s="100"/>
      <c r="EK243" s="100"/>
      <c r="EL243" s="100"/>
      <c r="EM243" s="100"/>
      <c r="EN243" s="100"/>
      <c r="EO243" s="100"/>
      <c r="EP243" s="100"/>
      <c r="EQ243" s="100"/>
      <c r="ER243" s="100"/>
      <c r="ES243" s="100"/>
      <c r="ET243" s="100"/>
      <c r="EU243" s="100"/>
      <c r="EV243" s="100"/>
      <c r="EW243" s="100"/>
      <c r="EX243" s="100"/>
      <c r="EY243" s="100"/>
      <c r="EZ243" s="100"/>
      <c r="FA243" s="100"/>
      <c r="FB243" s="100"/>
      <c r="FC243" s="100"/>
      <c r="FD243" s="100"/>
      <c r="FE243" s="100"/>
      <c r="FF243" s="100"/>
      <c r="FG243" s="100"/>
      <c r="FH243" s="100"/>
      <c r="FI243" s="100"/>
      <c r="FJ243" s="100"/>
      <c r="FK243" s="100"/>
      <c r="FL243" s="100"/>
      <c r="FM243" s="100"/>
      <c r="FN243" s="100"/>
      <c r="FO243" s="100"/>
      <c r="FP243" s="100"/>
      <c r="FQ243" s="100"/>
      <c r="FR243" s="100"/>
      <c r="FS243" s="100"/>
      <c r="FT243" s="100"/>
      <c r="FU243" s="100"/>
      <c r="FV243" s="100"/>
      <c r="FW243" s="100"/>
      <c r="FX243" s="100"/>
      <c r="FY243" s="100"/>
      <c r="FZ243" s="100"/>
      <c r="GA243" s="100"/>
      <c r="GB243" s="100"/>
      <c r="GC243" s="100"/>
      <c r="GD243" s="100"/>
      <c r="GE243" s="100"/>
      <c r="GF243" s="100"/>
      <c r="GG243" s="100"/>
      <c r="GH243" s="100"/>
      <c r="GI243" s="100"/>
      <c r="GJ243" s="100"/>
      <c r="GK243" s="100"/>
      <c r="GL243" s="100"/>
      <c r="GM243" s="100"/>
      <c r="GN243" s="100"/>
      <c r="GO243" s="100"/>
      <c r="GP243" s="100"/>
      <c r="GQ243" s="100"/>
      <c r="GR243" s="100"/>
      <c r="GS243" s="100"/>
      <c r="GT243" s="100"/>
      <c r="GU243" s="100"/>
      <c r="GV243" s="100"/>
      <c r="GW243" s="100"/>
      <c r="GX243" s="100"/>
      <c r="GY243" s="100"/>
      <c r="GZ243" s="100"/>
      <c r="HA243" s="100"/>
      <c r="HB243" s="100"/>
      <c r="HC243" s="100"/>
      <c r="HD243" s="100"/>
      <c r="HE243" s="100"/>
      <c r="HF243" s="100"/>
      <c r="HG243" s="100"/>
      <c r="HH243" s="100"/>
      <c r="HI243" s="100"/>
      <c r="HJ243" s="100"/>
      <c r="HK243" s="100"/>
      <c r="HL243" s="100"/>
      <c r="HM243" s="100"/>
      <c r="HN243" s="100"/>
      <c r="HO243" s="100"/>
      <c r="HP243" s="100"/>
      <c r="HQ243" s="100"/>
      <c r="HR243" s="100"/>
      <c r="HS243" s="100"/>
      <c r="HT243" s="100"/>
      <c r="HU243" s="100"/>
      <c r="HV243" s="100"/>
      <c r="HW243" s="100"/>
      <c r="HX243" s="100"/>
      <c r="HY243" s="100"/>
      <c r="HZ243" s="100"/>
      <c r="IA243" s="100"/>
      <c r="IB243" s="100"/>
      <c r="IC243" s="100"/>
      <c r="ID243" s="100"/>
      <c r="IE243" s="100"/>
      <c r="IF243" s="100"/>
      <c r="IG243" s="100"/>
      <c r="IH243" s="100"/>
      <c r="II243" s="100"/>
      <c r="IJ243" s="100"/>
      <c r="IK243" s="100"/>
      <c r="IL243" s="100"/>
      <c r="IM243" s="100"/>
      <c r="IN243" s="100"/>
      <c r="IO243" s="100"/>
      <c r="IP243" s="100"/>
      <c r="IQ243" s="100"/>
      <c r="IR243" s="100"/>
    </row>
    <row r="244" spans="1:252" ht="31.2" x14ac:dyDescent="0.3">
      <c r="A244" s="127" t="s">
        <v>290</v>
      </c>
      <c r="B244" s="124">
        <f t="shared" si="69"/>
        <v>384837</v>
      </c>
      <c r="C244" s="124">
        <f t="shared" si="69"/>
        <v>384837</v>
      </c>
      <c r="D244" s="124">
        <f t="shared" si="69"/>
        <v>0</v>
      </c>
      <c r="E244" s="124">
        <v>0</v>
      </c>
      <c r="F244" s="124">
        <v>0</v>
      </c>
      <c r="G244" s="124">
        <f t="shared" si="70"/>
        <v>0</v>
      </c>
      <c r="H244" s="124">
        <v>0</v>
      </c>
      <c r="I244" s="124">
        <v>0</v>
      </c>
      <c r="J244" s="124">
        <f t="shared" si="71"/>
        <v>0</v>
      </c>
      <c r="K244" s="124">
        <f>21831</f>
        <v>21831</v>
      </c>
      <c r="L244" s="124">
        <f>21831</f>
        <v>21831</v>
      </c>
      <c r="M244" s="124">
        <f t="shared" si="72"/>
        <v>0</v>
      </c>
      <c r="N244" s="124">
        <v>0</v>
      </c>
      <c r="O244" s="124">
        <v>0</v>
      </c>
      <c r="P244" s="124">
        <f t="shared" si="73"/>
        <v>0</v>
      </c>
      <c r="Q244" s="124">
        <v>0</v>
      </c>
      <c r="R244" s="124">
        <v>0</v>
      </c>
      <c r="S244" s="124">
        <f t="shared" si="74"/>
        <v>0</v>
      </c>
      <c r="T244" s="124">
        <v>0</v>
      </c>
      <c r="U244" s="124">
        <v>0</v>
      </c>
      <c r="V244" s="124">
        <f t="shared" si="75"/>
        <v>0</v>
      </c>
      <c r="W244" s="124">
        <v>0</v>
      </c>
      <c r="X244" s="124">
        <v>0</v>
      </c>
      <c r="Y244" s="124">
        <f t="shared" si="76"/>
        <v>0</v>
      </c>
      <c r="Z244" s="124">
        <f>384837-21831</f>
        <v>363006</v>
      </c>
      <c r="AA244" s="124">
        <f>384837-21831</f>
        <v>363006</v>
      </c>
      <c r="AB244" s="124">
        <f t="shared" si="77"/>
        <v>0</v>
      </c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  <c r="AZ244" s="100"/>
      <c r="BA244" s="100"/>
      <c r="BB244" s="100"/>
      <c r="BC244" s="100"/>
      <c r="BD244" s="100"/>
      <c r="BE244" s="100"/>
      <c r="BF244" s="100"/>
      <c r="BG244" s="100"/>
      <c r="BH244" s="100"/>
      <c r="BI244" s="100"/>
      <c r="BJ244" s="100"/>
      <c r="BK244" s="100"/>
      <c r="BL244" s="100"/>
      <c r="BM244" s="100"/>
      <c r="BN244" s="100"/>
      <c r="BO244" s="100"/>
      <c r="BP244" s="100"/>
      <c r="BQ244" s="100"/>
      <c r="BR244" s="100"/>
      <c r="BS244" s="100"/>
      <c r="BT244" s="100"/>
      <c r="BU244" s="100"/>
      <c r="BV244" s="100"/>
      <c r="BW244" s="100"/>
      <c r="BX244" s="100"/>
      <c r="BY244" s="100"/>
      <c r="BZ244" s="100"/>
      <c r="CA244" s="100"/>
      <c r="CB244" s="100"/>
      <c r="CC244" s="100"/>
      <c r="CD244" s="100"/>
      <c r="CE244" s="100"/>
      <c r="CF244" s="100"/>
      <c r="CG244" s="100"/>
      <c r="CH244" s="100"/>
      <c r="CI244" s="100"/>
      <c r="CJ244" s="100"/>
      <c r="CK244" s="100"/>
      <c r="CL244" s="100"/>
      <c r="CM244" s="100"/>
      <c r="CN244" s="100"/>
      <c r="CO244" s="100"/>
      <c r="CP244" s="100"/>
      <c r="CQ244" s="100"/>
      <c r="CR244" s="100"/>
      <c r="CS244" s="100"/>
      <c r="CT244" s="100"/>
      <c r="CU244" s="100"/>
      <c r="CV244" s="100"/>
      <c r="CW244" s="100"/>
      <c r="CX244" s="100"/>
      <c r="CY244" s="100"/>
      <c r="CZ244" s="100"/>
      <c r="DA244" s="100"/>
      <c r="DB244" s="100"/>
      <c r="DC244" s="100"/>
      <c r="DD244" s="100"/>
      <c r="DE244" s="100"/>
      <c r="DF244" s="100"/>
      <c r="DG244" s="100"/>
      <c r="DH244" s="100"/>
      <c r="DI244" s="100"/>
      <c r="DJ244" s="100"/>
      <c r="DK244" s="100"/>
      <c r="DL244" s="100"/>
      <c r="DM244" s="100"/>
      <c r="DN244" s="100"/>
      <c r="DO244" s="100"/>
      <c r="DP244" s="100"/>
      <c r="DQ244" s="100"/>
      <c r="DR244" s="100"/>
      <c r="DS244" s="100"/>
      <c r="DT244" s="100"/>
      <c r="DU244" s="100"/>
      <c r="DV244" s="100"/>
      <c r="DW244" s="100"/>
      <c r="DX244" s="100"/>
      <c r="DY244" s="100"/>
      <c r="DZ244" s="100"/>
      <c r="EA244" s="100"/>
      <c r="EB244" s="100"/>
      <c r="EC244" s="100"/>
      <c r="ED244" s="100"/>
      <c r="EE244" s="100"/>
      <c r="EF244" s="100"/>
      <c r="EG244" s="100"/>
      <c r="EH244" s="100"/>
      <c r="EI244" s="100"/>
      <c r="EJ244" s="100"/>
      <c r="EK244" s="100"/>
      <c r="EL244" s="100"/>
      <c r="EM244" s="100"/>
      <c r="EN244" s="100"/>
      <c r="EO244" s="100"/>
      <c r="EP244" s="100"/>
      <c r="EQ244" s="100"/>
      <c r="ER244" s="100"/>
      <c r="ES244" s="100"/>
      <c r="ET244" s="100"/>
      <c r="EU244" s="100"/>
      <c r="EV244" s="100"/>
      <c r="EW244" s="100"/>
      <c r="EX244" s="100"/>
      <c r="EY244" s="100"/>
      <c r="EZ244" s="100"/>
      <c r="FA244" s="100"/>
      <c r="FB244" s="100"/>
      <c r="FC244" s="100"/>
      <c r="FD244" s="100"/>
      <c r="FE244" s="100"/>
      <c r="FF244" s="100"/>
      <c r="FG244" s="100"/>
      <c r="FH244" s="100"/>
      <c r="FI244" s="100"/>
      <c r="FJ244" s="100"/>
      <c r="FK244" s="100"/>
      <c r="FL244" s="100"/>
      <c r="FM244" s="100"/>
      <c r="FN244" s="100"/>
      <c r="FO244" s="100"/>
      <c r="FP244" s="100"/>
      <c r="FQ244" s="100"/>
      <c r="FR244" s="100"/>
      <c r="FS244" s="100"/>
      <c r="FT244" s="100"/>
      <c r="FU244" s="100"/>
      <c r="FV244" s="100"/>
      <c r="FW244" s="100"/>
      <c r="FX244" s="100"/>
      <c r="FY244" s="100"/>
      <c r="FZ244" s="100"/>
      <c r="GA244" s="100"/>
      <c r="GB244" s="100"/>
      <c r="GC244" s="100"/>
      <c r="GD244" s="100"/>
      <c r="GE244" s="100"/>
      <c r="GF244" s="100"/>
      <c r="GG244" s="100"/>
      <c r="GH244" s="100"/>
      <c r="GI244" s="100"/>
      <c r="GJ244" s="100"/>
      <c r="GK244" s="100"/>
      <c r="GL244" s="100"/>
      <c r="GM244" s="100"/>
      <c r="GN244" s="100"/>
      <c r="GO244" s="100"/>
      <c r="GP244" s="100"/>
      <c r="GQ244" s="100"/>
      <c r="GR244" s="100"/>
      <c r="GS244" s="100"/>
      <c r="GT244" s="100"/>
      <c r="GU244" s="100"/>
      <c r="GV244" s="100"/>
      <c r="GW244" s="100"/>
      <c r="GX244" s="100"/>
      <c r="GY244" s="100"/>
      <c r="GZ244" s="100"/>
      <c r="HA244" s="100"/>
      <c r="HB244" s="100"/>
      <c r="HC244" s="100"/>
      <c r="HD244" s="100"/>
      <c r="HE244" s="100"/>
      <c r="HF244" s="100"/>
      <c r="HG244" s="100"/>
      <c r="HH244" s="100"/>
      <c r="HI244" s="100"/>
      <c r="HJ244" s="100"/>
      <c r="HK244" s="100"/>
      <c r="HL244" s="100"/>
      <c r="HM244" s="100"/>
      <c r="HN244" s="100"/>
      <c r="HO244" s="100"/>
      <c r="HP244" s="100"/>
      <c r="HQ244" s="100"/>
      <c r="HR244" s="100"/>
      <c r="HS244" s="100"/>
      <c r="HT244" s="100"/>
      <c r="HU244" s="100"/>
      <c r="HV244" s="100"/>
      <c r="HW244" s="100"/>
      <c r="HX244" s="100"/>
      <c r="HY244" s="100"/>
      <c r="HZ244" s="100"/>
      <c r="IA244" s="100"/>
      <c r="IB244" s="100"/>
      <c r="IC244" s="100"/>
      <c r="ID244" s="100"/>
      <c r="IE244" s="100"/>
      <c r="IF244" s="100"/>
      <c r="IG244" s="100"/>
      <c r="IH244" s="100"/>
      <c r="II244" s="100"/>
      <c r="IJ244" s="100"/>
      <c r="IK244" s="100"/>
      <c r="IL244" s="100"/>
      <c r="IM244" s="100"/>
      <c r="IN244" s="100"/>
      <c r="IO244" s="100"/>
      <c r="IP244" s="100"/>
      <c r="IQ244" s="100"/>
      <c r="IR244" s="100"/>
    </row>
    <row r="245" spans="1:252" x14ac:dyDescent="0.3">
      <c r="A245" s="127" t="s">
        <v>291</v>
      </c>
      <c r="B245" s="124">
        <f t="shared" si="69"/>
        <v>151023</v>
      </c>
      <c r="C245" s="124">
        <f t="shared" si="69"/>
        <v>151023</v>
      </c>
      <c r="D245" s="124">
        <f t="shared" si="69"/>
        <v>0</v>
      </c>
      <c r="E245" s="124">
        <v>0</v>
      </c>
      <c r="F245" s="124">
        <v>0</v>
      </c>
      <c r="G245" s="124">
        <f t="shared" si="70"/>
        <v>0</v>
      </c>
      <c r="H245" s="124">
        <v>0</v>
      </c>
      <c r="I245" s="124">
        <v>0</v>
      </c>
      <c r="J245" s="124">
        <f t="shared" si="71"/>
        <v>0</v>
      </c>
      <c r="K245" s="124">
        <v>0</v>
      </c>
      <c r="L245" s="124">
        <v>0</v>
      </c>
      <c r="M245" s="124">
        <f t="shared" si="72"/>
        <v>0</v>
      </c>
      <c r="N245" s="124">
        <v>0</v>
      </c>
      <c r="O245" s="124">
        <v>0</v>
      </c>
      <c r="P245" s="124">
        <f t="shared" si="73"/>
        <v>0</v>
      </c>
      <c r="Q245" s="124">
        <v>0</v>
      </c>
      <c r="R245" s="124">
        <v>0</v>
      </c>
      <c r="S245" s="124">
        <f t="shared" si="74"/>
        <v>0</v>
      </c>
      <c r="T245" s="124">
        <v>0</v>
      </c>
      <c r="U245" s="124">
        <v>0</v>
      </c>
      <c r="V245" s="124">
        <f t="shared" si="75"/>
        <v>0</v>
      </c>
      <c r="W245" s="124">
        <v>0</v>
      </c>
      <c r="X245" s="124">
        <v>0</v>
      </c>
      <c r="Y245" s="124">
        <f t="shared" si="76"/>
        <v>0</v>
      </c>
      <c r="Z245" s="124">
        <v>151023</v>
      </c>
      <c r="AA245" s="124">
        <v>151023</v>
      </c>
      <c r="AB245" s="124">
        <f t="shared" si="77"/>
        <v>0</v>
      </c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  <c r="BE245" s="100"/>
      <c r="BF245" s="100"/>
      <c r="BG245" s="100"/>
      <c r="BH245" s="100"/>
      <c r="BI245" s="100"/>
      <c r="BJ245" s="100"/>
      <c r="BK245" s="100"/>
      <c r="BL245" s="100"/>
      <c r="BM245" s="100"/>
      <c r="BN245" s="100"/>
      <c r="BO245" s="100"/>
      <c r="BP245" s="100"/>
      <c r="BQ245" s="100"/>
      <c r="BR245" s="100"/>
      <c r="BS245" s="100"/>
      <c r="BT245" s="100"/>
      <c r="BU245" s="100"/>
      <c r="BV245" s="100"/>
      <c r="BW245" s="100"/>
      <c r="BX245" s="100"/>
      <c r="BY245" s="100"/>
      <c r="BZ245" s="100"/>
      <c r="CA245" s="100"/>
      <c r="CB245" s="100"/>
      <c r="CC245" s="100"/>
      <c r="CD245" s="100"/>
      <c r="CE245" s="100"/>
      <c r="CF245" s="100"/>
      <c r="CG245" s="100"/>
      <c r="CH245" s="100"/>
      <c r="CI245" s="100"/>
      <c r="CJ245" s="100"/>
      <c r="CK245" s="100"/>
      <c r="CL245" s="100"/>
      <c r="CM245" s="100"/>
      <c r="CN245" s="100"/>
      <c r="CO245" s="100"/>
      <c r="CP245" s="100"/>
      <c r="CQ245" s="100"/>
      <c r="CR245" s="100"/>
      <c r="CS245" s="100"/>
      <c r="CT245" s="100"/>
      <c r="CU245" s="100"/>
      <c r="CV245" s="100"/>
      <c r="CW245" s="100"/>
      <c r="CX245" s="100"/>
      <c r="CY245" s="100"/>
      <c r="CZ245" s="100"/>
      <c r="DA245" s="100"/>
      <c r="DB245" s="100"/>
      <c r="DC245" s="100"/>
      <c r="DD245" s="100"/>
      <c r="DE245" s="100"/>
      <c r="DF245" s="100"/>
      <c r="DG245" s="100"/>
      <c r="DH245" s="100"/>
      <c r="DI245" s="100"/>
      <c r="DJ245" s="100"/>
      <c r="DK245" s="100"/>
      <c r="DL245" s="100"/>
      <c r="DM245" s="100"/>
      <c r="DN245" s="100"/>
      <c r="DO245" s="100"/>
      <c r="DP245" s="100"/>
      <c r="DQ245" s="100"/>
      <c r="DR245" s="100"/>
      <c r="DS245" s="100"/>
      <c r="DT245" s="100"/>
      <c r="DU245" s="100"/>
      <c r="DV245" s="100"/>
      <c r="DW245" s="100"/>
      <c r="DX245" s="100"/>
      <c r="DY245" s="100"/>
      <c r="DZ245" s="100"/>
      <c r="EA245" s="100"/>
      <c r="EB245" s="100"/>
      <c r="EC245" s="100"/>
      <c r="ED245" s="100"/>
      <c r="EE245" s="100"/>
      <c r="EF245" s="100"/>
      <c r="EG245" s="100"/>
      <c r="EH245" s="100"/>
      <c r="EI245" s="100"/>
      <c r="EJ245" s="100"/>
      <c r="EK245" s="100"/>
      <c r="EL245" s="100"/>
      <c r="EM245" s="100"/>
      <c r="EN245" s="100"/>
      <c r="EO245" s="100"/>
      <c r="EP245" s="100"/>
      <c r="EQ245" s="100"/>
      <c r="ER245" s="100"/>
      <c r="ES245" s="100"/>
      <c r="ET245" s="100"/>
      <c r="EU245" s="100"/>
      <c r="EV245" s="100"/>
      <c r="EW245" s="100"/>
      <c r="EX245" s="100"/>
      <c r="EY245" s="100"/>
      <c r="EZ245" s="100"/>
      <c r="FA245" s="100"/>
      <c r="FB245" s="100"/>
      <c r="FC245" s="100"/>
      <c r="FD245" s="100"/>
      <c r="FE245" s="100"/>
      <c r="FF245" s="100"/>
      <c r="FG245" s="100"/>
      <c r="FH245" s="100"/>
      <c r="FI245" s="100"/>
      <c r="FJ245" s="100"/>
      <c r="FK245" s="100"/>
      <c r="FL245" s="100"/>
      <c r="FM245" s="100"/>
      <c r="FN245" s="100"/>
      <c r="FO245" s="100"/>
      <c r="FP245" s="100"/>
      <c r="FQ245" s="100"/>
      <c r="FR245" s="100"/>
      <c r="FS245" s="100"/>
      <c r="FT245" s="100"/>
      <c r="FU245" s="100"/>
      <c r="FV245" s="100"/>
      <c r="FW245" s="100"/>
      <c r="FX245" s="100"/>
      <c r="FY245" s="100"/>
      <c r="FZ245" s="100"/>
      <c r="GA245" s="100"/>
      <c r="GB245" s="100"/>
      <c r="GC245" s="100"/>
      <c r="GD245" s="100"/>
      <c r="GE245" s="100"/>
      <c r="GF245" s="100"/>
      <c r="GG245" s="100"/>
      <c r="GH245" s="100"/>
      <c r="GI245" s="100"/>
      <c r="GJ245" s="100"/>
      <c r="GK245" s="100"/>
      <c r="GL245" s="100"/>
      <c r="GM245" s="100"/>
      <c r="GN245" s="100"/>
      <c r="GO245" s="100"/>
      <c r="GP245" s="100"/>
      <c r="GQ245" s="100"/>
      <c r="GR245" s="100"/>
      <c r="GS245" s="100"/>
      <c r="GT245" s="100"/>
      <c r="GU245" s="100"/>
      <c r="GV245" s="100"/>
      <c r="GW245" s="100"/>
      <c r="GX245" s="100"/>
      <c r="GY245" s="100"/>
      <c r="GZ245" s="100"/>
      <c r="HA245" s="100"/>
      <c r="HB245" s="100"/>
      <c r="HC245" s="100"/>
      <c r="HD245" s="100"/>
      <c r="HE245" s="100"/>
      <c r="HF245" s="100"/>
      <c r="HG245" s="100"/>
      <c r="HH245" s="100"/>
      <c r="HI245" s="100"/>
      <c r="HJ245" s="100"/>
      <c r="HK245" s="100"/>
      <c r="HL245" s="100"/>
      <c r="HM245" s="100"/>
      <c r="HN245" s="100"/>
      <c r="HO245" s="100"/>
      <c r="HP245" s="100"/>
      <c r="HQ245" s="100"/>
      <c r="HR245" s="100"/>
      <c r="HS245" s="100"/>
      <c r="HT245" s="100"/>
      <c r="HU245" s="100"/>
      <c r="HV245" s="100"/>
      <c r="HW245" s="100"/>
      <c r="HX245" s="100"/>
      <c r="HY245" s="100"/>
      <c r="HZ245" s="100"/>
      <c r="IA245" s="100"/>
      <c r="IB245" s="100"/>
      <c r="IC245" s="100"/>
      <c r="ID245" s="100"/>
      <c r="IE245" s="100"/>
      <c r="IF245" s="100"/>
      <c r="IG245" s="100"/>
      <c r="IH245" s="100"/>
      <c r="II245" s="100"/>
      <c r="IJ245" s="100"/>
      <c r="IK245" s="100"/>
      <c r="IL245" s="100"/>
      <c r="IM245" s="100"/>
      <c r="IN245" s="100"/>
      <c r="IO245" s="100"/>
      <c r="IP245" s="100"/>
      <c r="IQ245" s="100"/>
      <c r="IR245" s="100"/>
    </row>
    <row r="246" spans="1:252" ht="33.75" customHeight="1" x14ac:dyDescent="0.3">
      <c r="A246" s="127" t="s">
        <v>292</v>
      </c>
      <c r="B246" s="124">
        <f t="shared" si="69"/>
        <v>180977</v>
      </c>
      <c r="C246" s="124">
        <f t="shared" si="69"/>
        <v>180977</v>
      </c>
      <c r="D246" s="124">
        <f t="shared" si="69"/>
        <v>0</v>
      </c>
      <c r="E246" s="124">
        <v>0</v>
      </c>
      <c r="F246" s="124">
        <v>0</v>
      </c>
      <c r="G246" s="124">
        <f t="shared" si="70"/>
        <v>0</v>
      </c>
      <c r="H246" s="124">
        <v>0</v>
      </c>
      <c r="I246" s="124">
        <v>0</v>
      </c>
      <c r="J246" s="124">
        <f t="shared" si="71"/>
        <v>0</v>
      </c>
      <c r="K246" s="124">
        <v>0</v>
      </c>
      <c r="L246" s="124">
        <v>0</v>
      </c>
      <c r="M246" s="124">
        <f t="shared" si="72"/>
        <v>0</v>
      </c>
      <c r="N246" s="124">
        <v>0</v>
      </c>
      <c r="O246" s="124">
        <v>0</v>
      </c>
      <c r="P246" s="124">
        <f t="shared" si="73"/>
        <v>0</v>
      </c>
      <c r="Q246" s="124">
        <v>0</v>
      </c>
      <c r="R246" s="124">
        <v>0</v>
      </c>
      <c r="S246" s="124">
        <f t="shared" si="74"/>
        <v>0</v>
      </c>
      <c r="T246" s="124">
        <v>0</v>
      </c>
      <c r="U246" s="124">
        <v>0</v>
      </c>
      <c r="V246" s="124">
        <f t="shared" si="75"/>
        <v>0</v>
      </c>
      <c r="W246" s="124">
        <v>0</v>
      </c>
      <c r="X246" s="124">
        <v>0</v>
      </c>
      <c r="Y246" s="124">
        <f t="shared" si="76"/>
        <v>0</v>
      </c>
      <c r="Z246" s="124">
        <v>180977</v>
      </c>
      <c r="AA246" s="124">
        <v>180977</v>
      </c>
      <c r="AB246" s="124">
        <f t="shared" si="77"/>
        <v>0</v>
      </c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0"/>
      <c r="BD246" s="100"/>
      <c r="BE246" s="100"/>
      <c r="BF246" s="100"/>
      <c r="BG246" s="100"/>
      <c r="BH246" s="100"/>
      <c r="BI246" s="100"/>
      <c r="BJ246" s="100"/>
      <c r="BK246" s="100"/>
      <c r="BL246" s="100"/>
      <c r="BM246" s="100"/>
      <c r="BN246" s="100"/>
      <c r="BO246" s="100"/>
      <c r="BP246" s="100"/>
      <c r="BQ246" s="100"/>
      <c r="BR246" s="100"/>
      <c r="BS246" s="100"/>
      <c r="BT246" s="100"/>
      <c r="BU246" s="100"/>
      <c r="BV246" s="100"/>
      <c r="BW246" s="100"/>
      <c r="BX246" s="100"/>
      <c r="BY246" s="100"/>
      <c r="BZ246" s="100"/>
      <c r="CA246" s="100"/>
      <c r="CB246" s="100"/>
      <c r="CC246" s="100"/>
      <c r="CD246" s="100"/>
      <c r="CE246" s="100"/>
      <c r="CF246" s="100"/>
      <c r="CG246" s="100"/>
      <c r="CH246" s="100"/>
      <c r="CI246" s="100"/>
      <c r="CJ246" s="100"/>
      <c r="CK246" s="100"/>
      <c r="CL246" s="100"/>
      <c r="CM246" s="100"/>
      <c r="CN246" s="100"/>
      <c r="CO246" s="100"/>
      <c r="CP246" s="100"/>
      <c r="CQ246" s="100"/>
      <c r="CR246" s="100"/>
      <c r="CS246" s="100"/>
      <c r="CT246" s="100"/>
      <c r="CU246" s="100"/>
      <c r="CV246" s="100"/>
      <c r="CW246" s="100"/>
      <c r="CX246" s="100"/>
      <c r="CY246" s="100"/>
      <c r="CZ246" s="100"/>
      <c r="DA246" s="100"/>
      <c r="DB246" s="100"/>
      <c r="DC246" s="100"/>
      <c r="DD246" s="100"/>
      <c r="DE246" s="100"/>
      <c r="DF246" s="100"/>
      <c r="DG246" s="100"/>
      <c r="DH246" s="100"/>
      <c r="DI246" s="100"/>
      <c r="DJ246" s="100"/>
      <c r="DK246" s="100"/>
      <c r="DL246" s="100"/>
      <c r="DM246" s="100"/>
      <c r="DN246" s="100"/>
      <c r="DO246" s="100"/>
      <c r="DP246" s="100"/>
      <c r="DQ246" s="100"/>
      <c r="DR246" s="100"/>
      <c r="DS246" s="100"/>
      <c r="DT246" s="100"/>
      <c r="DU246" s="100"/>
      <c r="DV246" s="100"/>
      <c r="DW246" s="100"/>
      <c r="DX246" s="100"/>
      <c r="DY246" s="100"/>
      <c r="DZ246" s="100"/>
      <c r="EA246" s="100"/>
      <c r="EB246" s="100"/>
      <c r="EC246" s="100"/>
      <c r="ED246" s="100"/>
      <c r="EE246" s="100"/>
      <c r="EF246" s="100"/>
      <c r="EG246" s="100"/>
      <c r="EH246" s="100"/>
      <c r="EI246" s="100"/>
      <c r="EJ246" s="100"/>
      <c r="EK246" s="100"/>
      <c r="EL246" s="100"/>
      <c r="EM246" s="100"/>
      <c r="EN246" s="100"/>
      <c r="EO246" s="100"/>
      <c r="EP246" s="100"/>
      <c r="EQ246" s="100"/>
      <c r="ER246" s="100"/>
      <c r="ES246" s="100"/>
      <c r="ET246" s="100"/>
      <c r="EU246" s="100"/>
      <c r="EV246" s="100"/>
      <c r="EW246" s="100"/>
      <c r="EX246" s="100"/>
      <c r="EY246" s="100"/>
      <c r="EZ246" s="100"/>
      <c r="FA246" s="100"/>
      <c r="FB246" s="100"/>
      <c r="FC246" s="100"/>
      <c r="FD246" s="100"/>
      <c r="FE246" s="100"/>
      <c r="FF246" s="100"/>
      <c r="FG246" s="100"/>
      <c r="FH246" s="100"/>
      <c r="FI246" s="100"/>
      <c r="FJ246" s="100"/>
      <c r="FK246" s="100"/>
      <c r="FL246" s="100"/>
      <c r="FM246" s="100"/>
      <c r="FN246" s="100"/>
      <c r="FO246" s="100"/>
      <c r="FP246" s="100"/>
      <c r="FQ246" s="100"/>
      <c r="FR246" s="100"/>
      <c r="FS246" s="100"/>
      <c r="FT246" s="100"/>
      <c r="FU246" s="100"/>
      <c r="FV246" s="100"/>
      <c r="FW246" s="100"/>
      <c r="FX246" s="100"/>
      <c r="FY246" s="100"/>
      <c r="FZ246" s="100"/>
      <c r="GA246" s="100"/>
      <c r="GB246" s="100"/>
      <c r="GC246" s="100"/>
      <c r="GD246" s="100"/>
      <c r="GE246" s="100"/>
      <c r="GF246" s="100"/>
      <c r="GG246" s="100"/>
      <c r="GH246" s="100"/>
      <c r="GI246" s="100"/>
      <c r="GJ246" s="100"/>
      <c r="GK246" s="100"/>
      <c r="GL246" s="100"/>
      <c r="GM246" s="100"/>
      <c r="GN246" s="100"/>
      <c r="GO246" s="100"/>
      <c r="GP246" s="100"/>
      <c r="GQ246" s="100"/>
      <c r="GR246" s="100"/>
      <c r="GS246" s="100"/>
      <c r="GT246" s="100"/>
      <c r="GU246" s="100"/>
      <c r="GV246" s="100"/>
      <c r="GW246" s="100"/>
      <c r="GX246" s="100"/>
      <c r="GY246" s="100"/>
      <c r="GZ246" s="100"/>
      <c r="HA246" s="100"/>
      <c r="HB246" s="100"/>
      <c r="HC246" s="100"/>
      <c r="HD246" s="100"/>
      <c r="HE246" s="100"/>
      <c r="HF246" s="100"/>
      <c r="HG246" s="100"/>
      <c r="HH246" s="100"/>
      <c r="HI246" s="100"/>
      <c r="HJ246" s="100"/>
      <c r="HK246" s="100"/>
      <c r="HL246" s="100"/>
      <c r="HM246" s="100"/>
      <c r="HN246" s="100"/>
      <c r="HO246" s="100"/>
      <c r="HP246" s="100"/>
      <c r="HQ246" s="100"/>
      <c r="HR246" s="100"/>
      <c r="HS246" s="100"/>
      <c r="HT246" s="100"/>
      <c r="HU246" s="100"/>
      <c r="HV246" s="100"/>
      <c r="HW246" s="100"/>
      <c r="HX246" s="100"/>
      <c r="HY246" s="100"/>
      <c r="HZ246" s="100"/>
      <c r="IA246" s="100"/>
      <c r="IB246" s="100"/>
      <c r="IC246" s="100"/>
      <c r="ID246" s="100"/>
      <c r="IE246" s="100"/>
      <c r="IF246" s="100"/>
      <c r="IG246" s="100"/>
      <c r="IH246" s="100"/>
      <c r="II246" s="100"/>
      <c r="IJ246" s="100"/>
      <c r="IK246" s="100"/>
      <c r="IL246" s="100"/>
      <c r="IM246" s="100"/>
      <c r="IN246" s="100"/>
      <c r="IO246" s="100"/>
      <c r="IP246" s="100"/>
      <c r="IQ246" s="100"/>
      <c r="IR246" s="100"/>
    </row>
    <row r="247" spans="1:252" ht="85.5" customHeight="1" x14ac:dyDescent="0.3">
      <c r="A247" s="125" t="s">
        <v>293</v>
      </c>
      <c r="B247" s="124">
        <f t="shared" si="69"/>
        <v>28210</v>
      </c>
      <c r="C247" s="124">
        <f t="shared" si="69"/>
        <v>28210</v>
      </c>
      <c r="D247" s="124">
        <f t="shared" si="69"/>
        <v>0</v>
      </c>
      <c r="E247" s="124">
        <v>0</v>
      </c>
      <c r="F247" s="124">
        <v>0</v>
      </c>
      <c r="G247" s="124">
        <f t="shared" si="70"/>
        <v>0</v>
      </c>
      <c r="H247" s="124">
        <v>0</v>
      </c>
      <c r="I247" s="124">
        <v>0</v>
      </c>
      <c r="J247" s="124">
        <f t="shared" si="71"/>
        <v>0</v>
      </c>
      <c r="K247" s="124">
        <v>0</v>
      </c>
      <c r="L247" s="124">
        <v>0</v>
      </c>
      <c r="M247" s="124">
        <f t="shared" si="72"/>
        <v>0</v>
      </c>
      <c r="N247" s="124">
        <v>0</v>
      </c>
      <c r="O247" s="124">
        <v>0</v>
      </c>
      <c r="P247" s="124">
        <f t="shared" si="73"/>
        <v>0</v>
      </c>
      <c r="Q247" s="124">
        <v>0</v>
      </c>
      <c r="R247" s="124">
        <v>0</v>
      </c>
      <c r="S247" s="124">
        <f t="shared" si="74"/>
        <v>0</v>
      </c>
      <c r="T247" s="124">
        <v>28210</v>
      </c>
      <c r="U247" s="124">
        <v>28210</v>
      </c>
      <c r="V247" s="124">
        <f t="shared" si="75"/>
        <v>0</v>
      </c>
      <c r="W247" s="124">
        <v>0</v>
      </c>
      <c r="X247" s="124">
        <v>0</v>
      </c>
      <c r="Y247" s="124">
        <f t="shared" si="76"/>
        <v>0</v>
      </c>
      <c r="Z247" s="124">
        <v>0</v>
      </c>
      <c r="AA247" s="124">
        <v>0</v>
      </c>
      <c r="AB247" s="124">
        <f t="shared" si="77"/>
        <v>0</v>
      </c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0"/>
      <c r="BD247" s="100"/>
      <c r="BE247" s="100"/>
      <c r="BF247" s="100"/>
      <c r="BG247" s="100"/>
      <c r="BH247" s="100"/>
      <c r="BI247" s="100"/>
      <c r="BJ247" s="100"/>
      <c r="BK247" s="100"/>
      <c r="BL247" s="100"/>
      <c r="BM247" s="100"/>
      <c r="BN247" s="100"/>
      <c r="BO247" s="100"/>
      <c r="BP247" s="100"/>
      <c r="BQ247" s="100"/>
      <c r="BR247" s="100"/>
      <c r="BS247" s="100"/>
      <c r="BT247" s="100"/>
      <c r="BU247" s="100"/>
      <c r="BV247" s="100"/>
      <c r="BW247" s="100"/>
      <c r="BX247" s="100"/>
      <c r="BY247" s="100"/>
      <c r="BZ247" s="100"/>
      <c r="CA247" s="100"/>
      <c r="CB247" s="100"/>
      <c r="CC247" s="100"/>
      <c r="CD247" s="100"/>
      <c r="CE247" s="100"/>
      <c r="CF247" s="100"/>
      <c r="CG247" s="100"/>
      <c r="CH247" s="100"/>
      <c r="CI247" s="100"/>
      <c r="CJ247" s="100"/>
      <c r="CK247" s="100"/>
      <c r="CL247" s="100"/>
      <c r="CM247" s="100"/>
      <c r="CN247" s="100"/>
      <c r="CO247" s="100"/>
      <c r="CP247" s="100"/>
      <c r="CQ247" s="100"/>
      <c r="CR247" s="100"/>
      <c r="CS247" s="100"/>
      <c r="CT247" s="100"/>
      <c r="CU247" s="100"/>
      <c r="CV247" s="100"/>
      <c r="CW247" s="100"/>
      <c r="CX247" s="100"/>
      <c r="CY247" s="100"/>
      <c r="CZ247" s="100"/>
      <c r="DA247" s="100"/>
      <c r="DB247" s="100"/>
      <c r="DC247" s="100"/>
      <c r="DD247" s="100"/>
      <c r="DE247" s="100"/>
      <c r="DF247" s="100"/>
      <c r="DG247" s="100"/>
      <c r="DH247" s="100"/>
      <c r="DI247" s="100"/>
      <c r="DJ247" s="100"/>
      <c r="DK247" s="100"/>
      <c r="DL247" s="100"/>
      <c r="DM247" s="100"/>
      <c r="DN247" s="100"/>
      <c r="DO247" s="100"/>
      <c r="DP247" s="100"/>
      <c r="DQ247" s="100"/>
      <c r="DR247" s="100"/>
      <c r="DS247" s="100"/>
      <c r="DT247" s="100"/>
      <c r="DU247" s="100"/>
      <c r="DV247" s="100"/>
      <c r="DW247" s="100"/>
      <c r="DX247" s="100"/>
      <c r="DY247" s="100"/>
      <c r="DZ247" s="100"/>
      <c r="EA247" s="100"/>
      <c r="EB247" s="100"/>
      <c r="EC247" s="100"/>
      <c r="ED247" s="100"/>
      <c r="EE247" s="100"/>
      <c r="EF247" s="100"/>
      <c r="EG247" s="100"/>
      <c r="EH247" s="100"/>
      <c r="EI247" s="100"/>
      <c r="EJ247" s="100"/>
      <c r="EK247" s="100"/>
      <c r="EL247" s="100"/>
      <c r="EM247" s="100"/>
      <c r="EN247" s="100"/>
      <c r="EO247" s="100"/>
      <c r="EP247" s="100"/>
      <c r="EQ247" s="100"/>
      <c r="ER247" s="100"/>
      <c r="ES247" s="100"/>
      <c r="ET247" s="100"/>
      <c r="EU247" s="100"/>
      <c r="EV247" s="100"/>
      <c r="EW247" s="100"/>
      <c r="EX247" s="100"/>
      <c r="EY247" s="100"/>
      <c r="EZ247" s="100"/>
      <c r="FA247" s="100"/>
      <c r="FB247" s="100"/>
      <c r="FC247" s="100"/>
      <c r="FD247" s="100"/>
      <c r="FE247" s="100"/>
      <c r="FF247" s="100"/>
      <c r="FG247" s="100"/>
      <c r="FH247" s="100"/>
      <c r="FI247" s="100"/>
      <c r="FJ247" s="100"/>
      <c r="FK247" s="100"/>
      <c r="FL247" s="100"/>
      <c r="FM247" s="100"/>
      <c r="FN247" s="100"/>
      <c r="FO247" s="100"/>
      <c r="FP247" s="100"/>
      <c r="FQ247" s="100"/>
      <c r="FR247" s="100"/>
      <c r="FS247" s="100"/>
      <c r="FT247" s="100"/>
      <c r="FU247" s="100"/>
      <c r="FV247" s="100"/>
      <c r="FW247" s="100"/>
      <c r="FX247" s="100"/>
      <c r="FY247" s="100"/>
      <c r="FZ247" s="100"/>
      <c r="GA247" s="100"/>
      <c r="GB247" s="100"/>
      <c r="GC247" s="100"/>
      <c r="GD247" s="100"/>
      <c r="GE247" s="100"/>
      <c r="GF247" s="100"/>
      <c r="GG247" s="100"/>
      <c r="GH247" s="100"/>
      <c r="GI247" s="100"/>
      <c r="GJ247" s="100"/>
      <c r="GK247" s="100"/>
      <c r="GL247" s="100"/>
      <c r="GM247" s="100"/>
      <c r="GN247" s="100"/>
      <c r="GO247" s="100"/>
      <c r="GP247" s="100"/>
      <c r="GQ247" s="100"/>
      <c r="GR247" s="100"/>
      <c r="GS247" s="100"/>
      <c r="GT247" s="100"/>
      <c r="GU247" s="100"/>
      <c r="GV247" s="100"/>
      <c r="GW247" s="100"/>
      <c r="GX247" s="100"/>
      <c r="GY247" s="100"/>
      <c r="GZ247" s="100"/>
      <c r="HA247" s="100"/>
      <c r="HB247" s="100"/>
      <c r="HC247" s="100"/>
      <c r="HD247" s="100"/>
      <c r="HE247" s="100"/>
      <c r="HF247" s="100"/>
      <c r="HG247" s="100"/>
      <c r="HH247" s="100"/>
      <c r="HI247" s="100"/>
      <c r="HJ247" s="100"/>
      <c r="HK247" s="100"/>
      <c r="HL247" s="100"/>
      <c r="HM247" s="100"/>
      <c r="HN247" s="100"/>
      <c r="HO247" s="100"/>
      <c r="HP247" s="100"/>
      <c r="HQ247" s="100"/>
      <c r="HR247" s="100"/>
      <c r="HS247" s="100"/>
      <c r="HT247" s="100"/>
      <c r="HU247" s="100"/>
      <c r="HV247" s="100"/>
      <c r="HW247" s="100"/>
      <c r="HX247" s="100"/>
      <c r="HY247" s="100"/>
      <c r="HZ247" s="100"/>
      <c r="IA247" s="100"/>
      <c r="IB247" s="100"/>
      <c r="IC247" s="100"/>
      <c r="ID247" s="100"/>
      <c r="IE247" s="100"/>
      <c r="IF247" s="100"/>
      <c r="IG247" s="100"/>
      <c r="IH247" s="100"/>
      <c r="II247" s="100"/>
      <c r="IJ247" s="100"/>
      <c r="IK247" s="100"/>
      <c r="IL247" s="100"/>
      <c r="IM247" s="100"/>
      <c r="IN247" s="100"/>
      <c r="IO247" s="100"/>
      <c r="IP247" s="100"/>
      <c r="IQ247" s="100"/>
      <c r="IR247" s="100"/>
    </row>
    <row r="248" spans="1:252" ht="93.6" x14ac:dyDescent="0.3">
      <c r="A248" s="120" t="s">
        <v>294</v>
      </c>
      <c r="B248" s="124">
        <f t="shared" si="69"/>
        <v>2536370</v>
      </c>
      <c r="C248" s="124">
        <f t="shared" si="69"/>
        <v>2536370</v>
      </c>
      <c r="D248" s="124">
        <f t="shared" si="69"/>
        <v>0</v>
      </c>
      <c r="E248" s="124">
        <f>1004020</f>
        <v>1004020</v>
      </c>
      <c r="F248" s="124">
        <f>1004020</f>
        <v>1004020</v>
      </c>
      <c r="G248" s="124">
        <f t="shared" si="70"/>
        <v>0</v>
      </c>
      <c r="H248" s="124">
        <f>200804+200804-9327</f>
        <v>392281</v>
      </c>
      <c r="I248" s="124">
        <f>200804+200804-9327</f>
        <v>392281</v>
      </c>
      <c r="J248" s="124">
        <f t="shared" si="71"/>
        <v>0</v>
      </c>
      <c r="K248" s="124">
        <f>58954+35608+32160+9327</f>
        <v>136049</v>
      </c>
      <c r="L248" s="124">
        <f>58954+35608+32160+9327</f>
        <v>136049</v>
      </c>
      <c r="M248" s="124">
        <f t="shared" si="72"/>
        <v>0</v>
      </c>
      <c r="N248" s="124">
        <v>0</v>
      </c>
      <c r="O248" s="124">
        <v>0</v>
      </c>
      <c r="P248" s="124">
        <f t="shared" si="73"/>
        <v>0</v>
      </c>
      <c r="Q248" s="124">
        <v>0</v>
      </c>
      <c r="R248" s="124">
        <v>0</v>
      </c>
      <c r="S248" s="124">
        <f t="shared" si="74"/>
        <v>0</v>
      </c>
      <c r="T248" s="124">
        <v>1004020</v>
      </c>
      <c r="U248" s="124">
        <v>1004020</v>
      </c>
      <c r="V248" s="124">
        <f t="shared" si="75"/>
        <v>0</v>
      </c>
      <c r="W248" s="124"/>
      <c r="X248" s="124"/>
      <c r="Y248" s="124">
        <f t="shared" si="76"/>
        <v>0</v>
      </c>
      <c r="Z248" s="124"/>
      <c r="AA248" s="124"/>
      <c r="AB248" s="124">
        <f t="shared" si="77"/>
        <v>0</v>
      </c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0"/>
      <c r="BD248" s="100"/>
      <c r="BE248" s="100"/>
      <c r="BF248" s="100"/>
      <c r="BG248" s="100"/>
      <c r="BH248" s="100"/>
      <c r="BI248" s="100"/>
      <c r="BJ248" s="100"/>
      <c r="BK248" s="100"/>
      <c r="BL248" s="100"/>
      <c r="BM248" s="100"/>
      <c r="BN248" s="100"/>
      <c r="BO248" s="100"/>
      <c r="BP248" s="100"/>
      <c r="BQ248" s="100"/>
      <c r="BR248" s="100"/>
      <c r="BS248" s="100"/>
      <c r="BT248" s="100"/>
      <c r="BU248" s="100"/>
      <c r="BV248" s="100"/>
      <c r="BW248" s="100"/>
      <c r="BX248" s="100"/>
      <c r="BY248" s="100"/>
      <c r="BZ248" s="100"/>
      <c r="CA248" s="100"/>
      <c r="CB248" s="100"/>
      <c r="CC248" s="100"/>
      <c r="CD248" s="100"/>
      <c r="CE248" s="100"/>
      <c r="CF248" s="100"/>
      <c r="CG248" s="100"/>
      <c r="CH248" s="100"/>
      <c r="CI248" s="100"/>
      <c r="CJ248" s="100"/>
      <c r="CK248" s="100"/>
      <c r="CL248" s="100"/>
      <c r="CM248" s="100"/>
      <c r="CN248" s="100"/>
      <c r="CO248" s="100"/>
      <c r="CP248" s="100"/>
      <c r="CQ248" s="100"/>
      <c r="CR248" s="100"/>
      <c r="CS248" s="100"/>
      <c r="CT248" s="100"/>
      <c r="CU248" s="100"/>
      <c r="CV248" s="100"/>
      <c r="CW248" s="100"/>
      <c r="CX248" s="100"/>
      <c r="CY248" s="100"/>
      <c r="CZ248" s="100"/>
      <c r="DA248" s="100"/>
      <c r="DB248" s="100"/>
      <c r="DC248" s="100"/>
      <c r="DD248" s="100"/>
      <c r="DE248" s="100"/>
      <c r="DF248" s="100"/>
      <c r="DG248" s="100"/>
      <c r="DH248" s="100"/>
      <c r="DI248" s="100"/>
      <c r="DJ248" s="100"/>
      <c r="DK248" s="100"/>
      <c r="DL248" s="100"/>
      <c r="DM248" s="100"/>
      <c r="DN248" s="100"/>
      <c r="DO248" s="100"/>
      <c r="DP248" s="100"/>
      <c r="DQ248" s="100"/>
      <c r="DR248" s="100"/>
      <c r="DS248" s="100"/>
      <c r="DT248" s="100"/>
      <c r="DU248" s="100"/>
      <c r="DV248" s="100"/>
      <c r="DW248" s="100"/>
      <c r="DX248" s="100"/>
      <c r="DY248" s="100"/>
      <c r="DZ248" s="100"/>
      <c r="EA248" s="100"/>
      <c r="EB248" s="100"/>
      <c r="EC248" s="100"/>
      <c r="ED248" s="100"/>
      <c r="EE248" s="100"/>
      <c r="EF248" s="100"/>
      <c r="EG248" s="100"/>
      <c r="EH248" s="100"/>
      <c r="EI248" s="100"/>
      <c r="EJ248" s="100"/>
      <c r="EK248" s="100"/>
      <c r="EL248" s="100"/>
      <c r="EM248" s="100"/>
      <c r="EN248" s="100"/>
      <c r="EO248" s="100"/>
      <c r="EP248" s="100"/>
      <c r="EQ248" s="100"/>
      <c r="ER248" s="100"/>
      <c r="ES248" s="100"/>
      <c r="ET248" s="100"/>
      <c r="EU248" s="100"/>
      <c r="EV248" s="100"/>
      <c r="EW248" s="100"/>
      <c r="EX248" s="100"/>
      <c r="EY248" s="100"/>
      <c r="EZ248" s="100"/>
      <c r="FA248" s="100"/>
      <c r="FB248" s="100"/>
      <c r="FC248" s="100"/>
      <c r="FD248" s="100"/>
      <c r="FE248" s="100"/>
      <c r="FF248" s="100"/>
      <c r="FG248" s="100"/>
      <c r="FH248" s="100"/>
      <c r="FI248" s="100"/>
      <c r="FJ248" s="100"/>
      <c r="FK248" s="100"/>
      <c r="FL248" s="100"/>
      <c r="FM248" s="100"/>
      <c r="FN248" s="100"/>
      <c r="FO248" s="100"/>
      <c r="FP248" s="100"/>
      <c r="FQ248" s="100"/>
      <c r="FR248" s="100"/>
      <c r="FS248" s="100"/>
      <c r="FT248" s="100"/>
      <c r="FU248" s="100"/>
      <c r="FV248" s="100"/>
      <c r="FW248" s="100"/>
      <c r="FX248" s="100"/>
      <c r="FY248" s="100"/>
      <c r="FZ248" s="100"/>
      <c r="GA248" s="100"/>
      <c r="GB248" s="100"/>
      <c r="GC248" s="100"/>
      <c r="GD248" s="100"/>
      <c r="GE248" s="100"/>
      <c r="GF248" s="100"/>
      <c r="GG248" s="100"/>
      <c r="GH248" s="100"/>
      <c r="GI248" s="100"/>
      <c r="GJ248" s="100"/>
      <c r="GK248" s="100"/>
      <c r="GL248" s="100"/>
      <c r="GM248" s="100"/>
      <c r="GN248" s="100"/>
      <c r="GO248" s="100"/>
      <c r="GP248" s="100"/>
      <c r="GQ248" s="100"/>
      <c r="GR248" s="100"/>
      <c r="GS248" s="100"/>
      <c r="GT248" s="100"/>
      <c r="GU248" s="100"/>
      <c r="GV248" s="100"/>
      <c r="GW248" s="100"/>
      <c r="GX248" s="100"/>
      <c r="GY248" s="100"/>
      <c r="GZ248" s="100"/>
      <c r="HA248" s="100"/>
      <c r="HB248" s="100"/>
      <c r="HC248" s="100"/>
      <c r="HD248" s="100"/>
      <c r="HE248" s="100"/>
      <c r="HF248" s="100"/>
      <c r="HG248" s="100"/>
      <c r="HH248" s="100"/>
      <c r="HI248" s="100"/>
      <c r="HJ248" s="100"/>
      <c r="HK248" s="100"/>
      <c r="HL248" s="100"/>
      <c r="HM248" s="100"/>
      <c r="HN248" s="100"/>
      <c r="HO248" s="100"/>
      <c r="HP248" s="100"/>
      <c r="HQ248" s="100"/>
      <c r="HR248" s="100"/>
      <c r="HS248" s="100"/>
      <c r="HT248" s="100"/>
      <c r="HU248" s="100"/>
      <c r="HV248" s="100"/>
      <c r="HW248" s="100"/>
      <c r="HX248" s="100"/>
      <c r="HY248" s="100"/>
      <c r="HZ248" s="100"/>
      <c r="IA248" s="100"/>
      <c r="IB248" s="100"/>
      <c r="IC248" s="100"/>
      <c r="ID248" s="100"/>
      <c r="IE248" s="100"/>
      <c r="IF248" s="100"/>
      <c r="IG248" s="100"/>
      <c r="IH248" s="100"/>
      <c r="II248" s="100"/>
      <c r="IJ248" s="100"/>
      <c r="IK248" s="100"/>
      <c r="IL248" s="100"/>
      <c r="IM248" s="100"/>
      <c r="IN248" s="100"/>
      <c r="IO248" s="100"/>
      <c r="IP248" s="100"/>
      <c r="IQ248" s="100"/>
      <c r="IR248" s="100"/>
    </row>
    <row r="249" spans="1:252" ht="93.6" x14ac:dyDescent="0.3">
      <c r="A249" s="120" t="s">
        <v>295</v>
      </c>
      <c r="B249" s="124">
        <f t="shared" si="69"/>
        <v>96000</v>
      </c>
      <c r="C249" s="124">
        <f t="shared" si="69"/>
        <v>96000</v>
      </c>
      <c r="D249" s="124">
        <f t="shared" si="69"/>
        <v>0</v>
      </c>
      <c r="E249" s="124">
        <v>0</v>
      </c>
      <c r="F249" s="124">
        <v>0</v>
      </c>
      <c r="G249" s="124">
        <f t="shared" si="70"/>
        <v>0</v>
      </c>
      <c r="H249" s="124">
        <v>0</v>
      </c>
      <c r="I249" s="124">
        <v>0</v>
      </c>
      <c r="J249" s="124">
        <f t="shared" si="71"/>
        <v>0</v>
      </c>
      <c r="K249" s="124">
        <v>0</v>
      </c>
      <c r="L249" s="124">
        <v>0</v>
      </c>
      <c r="M249" s="124">
        <f t="shared" si="72"/>
        <v>0</v>
      </c>
      <c r="N249" s="124">
        <v>0</v>
      </c>
      <c r="O249" s="124">
        <v>0</v>
      </c>
      <c r="P249" s="124">
        <f t="shared" si="73"/>
        <v>0</v>
      </c>
      <c r="Q249" s="124">
        <v>0</v>
      </c>
      <c r="R249" s="124">
        <v>0</v>
      </c>
      <c r="S249" s="124">
        <f t="shared" si="74"/>
        <v>0</v>
      </c>
      <c r="T249" s="124">
        <v>68000</v>
      </c>
      <c r="U249" s="124">
        <v>68000</v>
      </c>
      <c r="V249" s="124">
        <f t="shared" si="75"/>
        <v>0</v>
      </c>
      <c r="W249" s="124">
        <v>0</v>
      </c>
      <c r="X249" s="124">
        <v>0</v>
      </c>
      <c r="Y249" s="124">
        <f t="shared" si="76"/>
        <v>0</v>
      </c>
      <c r="Z249" s="124">
        <v>28000</v>
      </c>
      <c r="AA249" s="124">
        <v>28000</v>
      </c>
      <c r="AB249" s="124">
        <f t="shared" si="77"/>
        <v>0</v>
      </c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0"/>
      <c r="BD249" s="100"/>
      <c r="BE249" s="100"/>
      <c r="BF249" s="100"/>
      <c r="BG249" s="100"/>
      <c r="BH249" s="100"/>
      <c r="BI249" s="100"/>
      <c r="BJ249" s="100"/>
      <c r="BK249" s="100"/>
      <c r="BL249" s="100"/>
      <c r="BM249" s="100"/>
      <c r="BN249" s="100"/>
      <c r="BO249" s="100"/>
      <c r="BP249" s="100"/>
      <c r="BQ249" s="100"/>
      <c r="BR249" s="100"/>
      <c r="BS249" s="100"/>
      <c r="BT249" s="100"/>
      <c r="BU249" s="100"/>
      <c r="BV249" s="100"/>
      <c r="BW249" s="100"/>
      <c r="BX249" s="100"/>
      <c r="BY249" s="100"/>
      <c r="BZ249" s="100"/>
      <c r="CA249" s="100"/>
      <c r="CB249" s="100"/>
      <c r="CC249" s="100"/>
      <c r="CD249" s="100"/>
      <c r="CE249" s="100"/>
      <c r="CF249" s="100"/>
      <c r="CG249" s="100"/>
      <c r="CH249" s="100"/>
      <c r="CI249" s="100"/>
      <c r="CJ249" s="100"/>
      <c r="CK249" s="100"/>
      <c r="CL249" s="100"/>
      <c r="CM249" s="100"/>
      <c r="CN249" s="100"/>
      <c r="CO249" s="100"/>
      <c r="CP249" s="100"/>
      <c r="CQ249" s="100"/>
      <c r="CR249" s="100"/>
      <c r="CS249" s="100"/>
      <c r="CT249" s="100"/>
      <c r="CU249" s="100"/>
      <c r="CV249" s="100"/>
      <c r="CW249" s="100"/>
      <c r="CX249" s="100"/>
      <c r="CY249" s="100"/>
      <c r="CZ249" s="100"/>
      <c r="DA249" s="100"/>
      <c r="DB249" s="100"/>
      <c r="DC249" s="100"/>
      <c r="DD249" s="100"/>
      <c r="DE249" s="100"/>
      <c r="DF249" s="100"/>
      <c r="DG249" s="100"/>
      <c r="DH249" s="100"/>
      <c r="DI249" s="100"/>
      <c r="DJ249" s="100"/>
      <c r="DK249" s="100"/>
      <c r="DL249" s="100"/>
      <c r="DM249" s="100"/>
      <c r="DN249" s="100"/>
      <c r="DO249" s="100"/>
      <c r="DP249" s="100"/>
      <c r="DQ249" s="100"/>
      <c r="DR249" s="100"/>
      <c r="DS249" s="100"/>
      <c r="DT249" s="100"/>
      <c r="DU249" s="100"/>
      <c r="DV249" s="100"/>
      <c r="DW249" s="100"/>
      <c r="DX249" s="100"/>
      <c r="DY249" s="100"/>
      <c r="DZ249" s="100"/>
      <c r="EA249" s="100"/>
      <c r="EB249" s="100"/>
      <c r="EC249" s="100"/>
      <c r="ED249" s="100"/>
      <c r="EE249" s="100"/>
      <c r="EF249" s="100"/>
      <c r="EG249" s="100"/>
      <c r="EH249" s="100"/>
      <c r="EI249" s="100"/>
      <c r="EJ249" s="100"/>
      <c r="EK249" s="100"/>
      <c r="EL249" s="100"/>
      <c r="EM249" s="100"/>
      <c r="EN249" s="100"/>
      <c r="EO249" s="100"/>
      <c r="EP249" s="100"/>
      <c r="EQ249" s="100"/>
      <c r="ER249" s="100"/>
      <c r="ES249" s="100"/>
      <c r="ET249" s="100"/>
      <c r="EU249" s="100"/>
      <c r="EV249" s="100"/>
      <c r="EW249" s="100"/>
      <c r="EX249" s="100"/>
      <c r="EY249" s="100"/>
      <c r="EZ249" s="100"/>
      <c r="FA249" s="100"/>
      <c r="FB249" s="100"/>
      <c r="FC249" s="100"/>
      <c r="FD249" s="100"/>
      <c r="FE249" s="100"/>
      <c r="FF249" s="100"/>
      <c r="FG249" s="100"/>
      <c r="FH249" s="100"/>
      <c r="FI249" s="100"/>
      <c r="FJ249" s="100"/>
      <c r="FK249" s="100"/>
      <c r="FL249" s="100"/>
      <c r="FM249" s="100"/>
      <c r="FN249" s="100"/>
      <c r="FO249" s="100"/>
      <c r="FP249" s="100"/>
      <c r="FQ249" s="100"/>
      <c r="FR249" s="100"/>
      <c r="FS249" s="100"/>
      <c r="FT249" s="100"/>
      <c r="FU249" s="100"/>
      <c r="FV249" s="100"/>
      <c r="FW249" s="100"/>
      <c r="FX249" s="100"/>
      <c r="FY249" s="100"/>
      <c r="FZ249" s="100"/>
      <c r="GA249" s="100"/>
      <c r="GB249" s="100"/>
      <c r="GC249" s="100"/>
      <c r="GD249" s="100"/>
      <c r="GE249" s="100"/>
      <c r="GF249" s="100"/>
      <c r="GG249" s="100"/>
      <c r="GH249" s="100"/>
      <c r="GI249" s="100"/>
      <c r="GJ249" s="100"/>
      <c r="GK249" s="100"/>
      <c r="GL249" s="100"/>
      <c r="GM249" s="100"/>
      <c r="GN249" s="100"/>
      <c r="GO249" s="100"/>
      <c r="GP249" s="100"/>
      <c r="GQ249" s="100"/>
      <c r="GR249" s="100"/>
      <c r="GS249" s="100"/>
      <c r="GT249" s="100"/>
      <c r="GU249" s="100"/>
      <c r="GV249" s="100"/>
      <c r="GW249" s="100"/>
      <c r="GX249" s="100"/>
      <c r="GY249" s="100"/>
      <c r="GZ249" s="100"/>
      <c r="HA249" s="100"/>
      <c r="HB249" s="100"/>
      <c r="HC249" s="100"/>
      <c r="HD249" s="100"/>
      <c r="HE249" s="100"/>
      <c r="HF249" s="100"/>
      <c r="HG249" s="100"/>
      <c r="HH249" s="100"/>
      <c r="HI249" s="100"/>
      <c r="HJ249" s="100"/>
      <c r="HK249" s="100"/>
      <c r="HL249" s="100"/>
      <c r="HM249" s="100"/>
      <c r="HN249" s="100"/>
      <c r="HO249" s="100"/>
      <c r="HP249" s="100"/>
      <c r="HQ249" s="100"/>
      <c r="HR249" s="100"/>
      <c r="HS249" s="100"/>
      <c r="HT249" s="100"/>
      <c r="HU249" s="100"/>
      <c r="HV249" s="100"/>
      <c r="HW249" s="100"/>
      <c r="HX249" s="100"/>
      <c r="HY249" s="100"/>
      <c r="HZ249" s="100"/>
      <c r="IA249" s="100"/>
      <c r="IB249" s="100"/>
      <c r="IC249" s="100"/>
      <c r="ID249" s="100"/>
      <c r="IE249" s="100"/>
      <c r="IF249" s="100"/>
      <c r="IG249" s="100"/>
      <c r="IH249" s="100"/>
      <c r="II249" s="100"/>
      <c r="IJ249" s="100"/>
      <c r="IK249" s="100"/>
      <c r="IL249" s="100"/>
      <c r="IM249" s="100"/>
      <c r="IN249" s="100"/>
      <c r="IO249" s="100"/>
      <c r="IP249" s="100"/>
      <c r="IQ249" s="100"/>
      <c r="IR249" s="100"/>
    </row>
    <row r="250" spans="1:252" ht="62.4" x14ac:dyDescent="0.3">
      <c r="A250" s="120" t="s">
        <v>296</v>
      </c>
      <c r="B250" s="124">
        <f t="shared" ref="B250:D309" si="86">E250+H250+K250+N250+Q250+T250+W250+Z250</f>
        <v>96000</v>
      </c>
      <c r="C250" s="124">
        <f t="shared" si="86"/>
        <v>96000</v>
      </c>
      <c r="D250" s="124">
        <f t="shared" si="86"/>
        <v>0</v>
      </c>
      <c r="E250" s="124">
        <v>0</v>
      </c>
      <c r="F250" s="124">
        <v>0</v>
      </c>
      <c r="G250" s="124">
        <f t="shared" ref="G250:G309" si="87">F250-E250</f>
        <v>0</v>
      </c>
      <c r="H250" s="124">
        <v>0</v>
      </c>
      <c r="I250" s="124">
        <v>0</v>
      </c>
      <c r="J250" s="124">
        <f t="shared" ref="J250:J309" si="88">I250-H250</f>
        <v>0</v>
      </c>
      <c r="K250" s="124">
        <v>0</v>
      </c>
      <c r="L250" s="124">
        <v>0</v>
      </c>
      <c r="M250" s="124">
        <f t="shared" ref="M250:M309" si="89">L250-K250</f>
        <v>0</v>
      </c>
      <c r="N250" s="124">
        <v>0</v>
      </c>
      <c r="O250" s="124">
        <v>0</v>
      </c>
      <c r="P250" s="124">
        <f t="shared" ref="P250:P309" si="90">O250-N250</f>
        <v>0</v>
      </c>
      <c r="Q250" s="124">
        <v>0</v>
      </c>
      <c r="R250" s="124">
        <v>0</v>
      </c>
      <c r="S250" s="124">
        <f t="shared" ref="S250:S309" si="91">R250-Q250</f>
        <v>0</v>
      </c>
      <c r="T250" s="124">
        <v>68000</v>
      </c>
      <c r="U250" s="124">
        <v>68000</v>
      </c>
      <c r="V250" s="124">
        <f t="shared" ref="V250:V309" si="92">U250-T250</f>
        <v>0</v>
      </c>
      <c r="W250" s="124">
        <v>0</v>
      </c>
      <c r="X250" s="124">
        <v>0</v>
      </c>
      <c r="Y250" s="124">
        <f t="shared" ref="Y250:Y309" si="93">X250-W250</f>
        <v>0</v>
      </c>
      <c r="Z250" s="124">
        <v>28000</v>
      </c>
      <c r="AA250" s="124">
        <v>28000</v>
      </c>
      <c r="AB250" s="124">
        <f t="shared" ref="AB250:AB309" si="94">AA250-Z250</f>
        <v>0</v>
      </c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0"/>
      <c r="BD250" s="100"/>
      <c r="BE250" s="100"/>
      <c r="BF250" s="100"/>
      <c r="BG250" s="100"/>
      <c r="BH250" s="100"/>
      <c r="BI250" s="100"/>
      <c r="BJ250" s="100"/>
      <c r="BK250" s="100"/>
      <c r="BL250" s="100"/>
      <c r="BM250" s="100"/>
      <c r="BN250" s="100"/>
      <c r="BO250" s="100"/>
      <c r="BP250" s="100"/>
      <c r="BQ250" s="100"/>
      <c r="BR250" s="100"/>
      <c r="BS250" s="100"/>
      <c r="BT250" s="100"/>
      <c r="BU250" s="100"/>
      <c r="BV250" s="100"/>
      <c r="BW250" s="100"/>
      <c r="BX250" s="100"/>
      <c r="BY250" s="100"/>
      <c r="BZ250" s="100"/>
      <c r="CA250" s="100"/>
      <c r="CB250" s="100"/>
      <c r="CC250" s="100"/>
      <c r="CD250" s="100"/>
      <c r="CE250" s="100"/>
      <c r="CF250" s="100"/>
      <c r="CG250" s="100"/>
      <c r="CH250" s="100"/>
      <c r="CI250" s="100"/>
      <c r="CJ250" s="100"/>
      <c r="CK250" s="100"/>
      <c r="CL250" s="100"/>
      <c r="CM250" s="100"/>
      <c r="CN250" s="100"/>
      <c r="CO250" s="100"/>
      <c r="CP250" s="100"/>
      <c r="CQ250" s="100"/>
      <c r="CR250" s="100"/>
      <c r="CS250" s="100"/>
      <c r="CT250" s="100"/>
      <c r="CU250" s="100"/>
      <c r="CV250" s="100"/>
      <c r="CW250" s="100"/>
      <c r="CX250" s="100"/>
      <c r="CY250" s="100"/>
      <c r="CZ250" s="100"/>
      <c r="DA250" s="100"/>
      <c r="DB250" s="100"/>
      <c r="DC250" s="100"/>
      <c r="DD250" s="100"/>
      <c r="DE250" s="100"/>
      <c r="DF250" s="100"/>
      <c r="DG250" s="100"/>
      <c r="DH250" s="100"/>
      <c r="DI250" s="100"/>
      <c r="DJ250" s="100"/>
      <c r="DK250" s="100"/>
      <c r="DL250" s="100"/>
      <c r="DM250" s="100"/>
      <c r="DN250" s="100"/>
      <c r="DO250" s="100"/>
      <c r="DP250" s="100"/>
      <c r="DQ250" s="100"/>
      <c r="DR250" s="100"/>
      <c r="DS250" s="100"/>
      <c r="DT250" s="100"/>
      <c r="DU250" s="100"/>
      <c r="DV250" s="100"/>
      <c r="DW250" s="100"/>
      <c r="DX250" s="100"/>
      <c r="DY250" s="100"/>
      <c r="DZ250" s="100"/>
      <c r="EA250" s="100"/>
      <c r="EB250" s="100"/>
      <c r="EC250" s="100"/>
      <c r="ED250" s="100"/>
      <c r="EE250" s="100"/>
      <c r="EF250" s="100"/>
      <c r="EG250" s="100"/>
      <c r="EH250" s="100"/>
      <c r="EI250" s="100"/>
      <c r="EJ250" s="100"/>
      <c r="EK250" s="100"/>
      <c r="EL250" s="100"/>
      <c r="EM250" s="100"/>
      <c r="EN250" s="100"/>
      <c r="EO250" s="100"/>
      <c r="EP250" s="100"/>
      <c r="EQ250" s="100"/>
      <c r="ER250" s="100"/>
      <c r="ES250" s="100"/>
      <c r="ET250" s="100"/>
      <c r="EU250" s="100"/>
      <c r="EV250" s="100"/>
      <c r="EW250" s="100"/>
      <c r="EX250" s="100"/>
      <c r="EY250" s="100"/>
      <c r="EZ250" s="100"/>
      <c r="FA250" s="100"/>
      <c r="FB250" s="100"/>
      <c r="FC250" s="100"/>
      <c r="FD250" s="100"/>
      <c r="FE250" s="100"/>
      <c r="FF250" s="100"/>
      <c r="FG250" s="100"/>
      <c r="FH250" s="100"/>
      <c r="FI250" s="100"/>
      <c r="FJ250" s="100"/>
      <c r="FK250" s="100"/>
      <c r="FL250" s="100"/>
      <c r="FM250" s="100"/>
      <c r="FN250" s="100"/>
      <c r="FO250" s="100"/>
      <c r="FP250" s="100"/>
      <c r="FQ250" s="100"/>
      <c r="FR250" s="100"/>
      <c r="FS250" s="100"/>
      <c r="FT250" s="100"/>
      <c r="FU250" s="100"/>
      <c r="FV250" s="100"/>
      <c r="FW250" s="100"/>
      <c r="FX250" s="100"/>
      <c r="FY250" s="100"/>
      <c r="FZ250" s="100"/>
      <c r="GA250" s="100"/>
      <c r="GB250" s="100"/>
      <c r="GC250" s="100"/>
      <c r="GD250" s="100"/>
      <c r="GE250" s="100"/>
      <c r="GF250" s="100"/>
      <c r="GG250" s="100"/>
      <c r="GH250" s="100"/>
      <c r="GI250" s="100"/>
      <c r="GJ250" s="100"/>
      <c r="GK250" s="100"/>
      <c r="GL250" s="100"/>
      <c r="GM250" s="100"/>
      <c r="GN250" s="100"/>
      <c r="GO250" s="100"/>
      <c r="GP250" s="100"/>
      <c r="GQ250" s="100"/>
      <c r="GR250" s="100"/>
      <c r="GS250" s="100"/>
      <c r="GT250" s="100"/>
      <c r="GU250" s="100"/>
      <c r="GV250" s="100"/>
      <c r="GW250" s="100"/>
      <c r="GX250" s="100"/>
      <c r="GY250" s="100"/>
      <c r="GZ250" s="100"/>
      <c r="HA250" s="100"/>
      <c r="HB250" s="100"/>
      <c r="HC250" s="100"/>
      <c r="HD250" s="100"/>
      <c r="HE250" s="100"/>
      <c r="HF250" s="100"/>
      <c r="HG250" s="100"/>
      <c r="HH250" s="100"/>
      <c r="HI250" s="100"/>
      <c r="HJ250" s="100"/>
      <c r="HK250" s="100"/>
      <c r="HL250" s="100"/>
      <c r="HM250" s="100"/>
      <c r="HN250" s="100"/>
      <c r="HO250" s="100"/>
      <c r="HP250" s="100"/>
      <c r="HQ250" s="100"/>
      <c r="HR250" s="100"/>
      <c r="HS250" s="100"/>
      <c r="HT250" s="100"/>
      <c r="HU250" s="100"/>
      <c r="HV250" s="100"/>
      <c r="HW250" s="100"/>
      <c r="HX250" s="100"/>
      <c r="HY250" s="100"/>
      <c r="HZ250" s="100"/>
      <c r="IA250" s="100"/>
      <c r="IB250" s="100"/>
      <c r="IC250" s="100"/>
      <c r="ID250" s="100"/>
      <c r="IE250" s="100"/>
      <c r="IF250" s="100"/>
      <c r="IG250" s="100"/>
      <c r="IH250" s="100"/>
      <c r="II250" s="100"/>
      <c r="IJ250" s="100"/>
      <c r="IK250" s="100"/>
      <c r="IL250" s="100"/>
      <c r="IM250" s="100"/>
      <c r="IN250" s="100"/>
      <c r="IO250" s="100"/>
      <c r="IP250" s="100"/>
      <c r="IQ250" s="100"/>
      <c r="IR250" s="100"/>
    </row>
    <row r="251" spans="1:252" ht="62.4" x14ac:dyDescent="0.3">
      <c r="A251" s="120" t="s">
        <v>297</v>
      </c>
      <c r="B251" s="124">
        <f t="shared" si="86"/>
        <v>102000</v>
      </c>
      <c r="C251" s="124">
        <f t="shared" si="86"/>
        <v>102000</v>
      </c>
      <c r="D251" s="124">
        <f t="shared" si="86"/>
        <v>0</v>
      </c>
      <c r="E251" s="124">
        <v>0</v>
      </c>
      <c r="F251" s="124">
        <v>0</v>
      </c>
      <c r="G251" s="124">
        <f t="shared" si="87"/>
        <v>0</v>
      </c>
      <c r="H251" s="124">
        <v>0</v>
      </c>
      <c r="I251" s="124">
        <v>0</v>
      </c>
      <c r="J251" s="124">
        <f t="shared" si="88"/>
        <v>0</v>
      </c>
      <c r="K251" s="124">
        <v>0</v>
      </c>
      <c r="L251" s="124">
        <v>0</v>
      </c>
      <c r="M251" s="124">
        <f t="shared" si="89"/>
        <v>0</v>
      </c>
      <c r="N251" s="124">
        <v>0</v>
      </c>
      <c r="O251" s="124">
        <v>0</v>
      </c>
      <c r="P251" s="124">
        <f t="shared" si="90"/>
        <v>0</v>
      </c>
      <c r="Q251" s="124">
        <v>0</v>
      </c>
      <c r="R251" s="124">
        <v>0</v>
      </c>
      <c r="S251" s="124">
        <f t="shared" si="91"/>
        <v>0</v>
      </c>
      <c r="T251" s="124">
        <v>72000</v>
      </c>
      <c r="U251" s="124">
        <v>72000</v>
      </c>
      <c r="V251" s="124">
        <f t="shared" si="92"/>
        <v>0</v>
      </c>
      <c r="W251" s="124">
        <v>0</v>
      </c>
      <c r="X251" s="124">
        <v>0</v>
      </c>
      <c r="Y251" s="124">
        <f t="shared" si="93"/>
        <v>0</v>
      </c>
      <c r="Z251" s="124">
        <v>30000</v>
      </c>
      <c r="AA251" s="124">
        <v>30000</v>
      </c>
      <c r="AB251" s="124">
        <f t="shared" si="94"/>
        <v>0</v>
      </c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0"/>
      <c r="BD251" s="100"/>
      <c r="BE251" s="100"/>
      <c r="BF251" s="100"/>
      <c r="BG251" s="100"/>
      <c r="BH251" s="100"/>
      <c r="BI251" s="100"/>
      <c r="BJ251" s="100"/>
      <c r="BK251" s="100"/>
      <c r="BL251" s="100"/>
      <c r="BM251" s="100"/>
      <c r="BN251" s="100"/>
      <c r="BO251" s="100"/>
      <c r="BP251" s="100"/>
      <c r="BQ251" s="100"/>
      <c r="BR251" s="100"/>
      <c r="BS251" s="100"/>
      <c r="BT251" s="100"/>
      <c r="BU251" s="100"/>
      <c r="BV251" s="100"/>
      <c r="BW251" s="100"/>
      <c r="BX251" s="100"/>
      <c r="BY251" s="100"/>
      <c r="BZ251" s="100"/>
      <c r="CA251" s="100"/>
      <c r="CB251" s="100"/>
      <c r="CC251" s="100"/>
      <c r="CD251" s="100"/>
      <c r="CE251" s="100"/>
      <c r="CF251" s="100"/>
      <c r="CG251" s="100"/>
      <c r="CH251" s="100"/>
      <c r="CI251" s="100"/>
      <c r="CJ251" s="100"/>
      <c r="CK251" s="100"/>
      <c r="CL251" s="100"/>
      <c r="CM251" s="100"/>
      <c r="CN251" s="100"/>
      <c r="CO251" s="100"/>
      <c r="CP251" s="100"/>
      <c r="CQ251" s="100"/>
      <c r="CR251" s="100"/>
      <c r="CS251" s="100"/>
      <c r="CT251" s="100"/>
      <c r="CU251" s="100"/>
      <c r="CV251" s="100"/>
      <c r="CW251" s="100"/>
      <c r="CX251" s="100"/>
      <c r="CY251" s="100"/>
      <c r="CZ251" s="100"/>
      <c r="DA251" s="100"/>
      <c r="DB251" s="100"/>
      <c r="DC251" s="100"/>
      <c r="DD251" s="100"/>
      <c r="DE251" s="100"/>
      <c r="DF251" s="100"/>
      <c r="DG251" s="100"/>
      <c r="DH251" s="100"/>
      <c r="DI251" s="100"/>
      <c r="DJ251" s="100"/>
      <c r="DK251" s="100"/>
      <c r="DL251" s="100"/>
      <c r="DM251" s="100"/>
      <c r="DN251" s="100"/>
      <c r="DO251" s="100"/>
      <c r="DP251" s="100"/>
      <c r="DQ251" s="100"/>
      <c r="DR251" s="100"/>
      <c r="DS251" s="100"/>
      <c r="DT251" s="100"/>
      <c r="DU251" s="100"/>
      <c r="DV251" s="100"/>
      <c r="DW251" s="100"/>
      <c r="DX251" s="100"/>
      <c r="DY251" s="100"/>
      <c r="DZ251" s="100"/>
      <c r="EA251" s="100"/>
      <c r="EB251" s="100"/>
      <c r="EC251" s="100"/>
      <c r="ED251" s="100"/>
      <c r="EE251" s="100"/>
      <c r="EF251" s="100"/>
      <c r="EG251" s="100"/>
      <c r="EH251" s="100"/>
      <c r="EI251" s="100"/>
      <c r="EJ251" s="100"/>
      <c r="EK251" s="100"/>
      <c r="EL251" s="100"/>
      <c r="EM251" s="100"/>
      <c r="EN251" s="100"/>
      <c r="EO251" s="100"/>
      <c r="EP251" s="100"/>
      <c r="EQ251" s="100"/>
      <c r="ER251" s="100"/>
      <c r="ES251" s="100"/>
      <c r="ET251" s="100"/>
      <c r="EU251" s="100"/>
      <c r="EV251" s="100"/>
      <c r="EW251" s="100"/>
      <c r="EX251" s="100"/>
      <c r="EY251" s="100"/>
      <c r="EZ251" s="100"/>
      <c r="FA251" s="100"/>
      <c r="FB251" s="100"/>
      <c r="FC251" s="100"/>
      <c r="FD251" s="100"/>
      <c r="FE251" s="100"/>
      <c r="FF251" s="100"/>
      <c r="FG251" s="100"/>
      <c r="FH251" s="100"/>
      <c r="FI251" s="100"/>
      <c r="FJ251" s="100"/>
      <c r="FK251" s="100"/>
      <c r="FL251" s="100"/>
      <c r="FM251" s="100"/>
      <c r="FN251" s="100"/>
      <c r="FO251" s="100"/>
      <c r="FP251" s="100"/>
      <c r="FQ251" s="100"/>
      <c r="FR251" s="100"/>
      <c r="FS251" s="100"/>
      <c r="FT251" s="100"/>
      <c r="FU251" s="100"/>
      <c r="FV251" s="100"/>
      <c r="FW251" s="100"/>
      <c r="FX251" s="100"/>
      <c r="FY251" s="100"/>
      <c r="FZ251" s="100"/>
      <c r="GA251" s="100"/>
      <c r="GB251" s="100"/>
      <c r="GC251" s="100"/>
      <c r="GD251" s="100"/>
      <c r="GE251" s="100"/>
      <c r="GF251" s="100"/>
      <c r="GG251" s="100"/>
      <c r="GH251" s="100"/>
      <c r="GI251" s="100"/>
      <c r="GJ251" s="100"/>
      <c r="GK251" s="100"/>
      <c r="GL251" s="100"/>
      <c r="GM251" s="100"/>
      <c r="GN251" s="100"/>
      <c r="GO251" s="100"/>
      <c r="GP251" s="100"/>
      <c r="GQ251" s="100"/>
      <c r="GR251" s="100"/>
      <c r="GS251" s="100"/>
      <c r="GT251" s="100"/>
      <c r="GU251" s="100"/>
      <c r="GV251" s="100"/>
      <c r="GW251" s="100"/>
      <c r="GX251" s="100"/>
      <c r="GY251" s="100"/>
      <c r="GZ251" s="100"/>
      <c r="HA251" s="100"/>
      <c r="HB251" s="100"/>
      <c r="HC251" s="100"/>
      <c r="HD251" s="100"/>
      <c r="HE251" s="100"/>
      <c r="HF251" s="100"/>
      <c r="HG251" s="100"/>
      <c r="HH251" s="100"/>
      <c r="HI251" s="100"/>
      <c r="HJ251" s="100"/>
      <c r="HK251" s="100"/>
      <c r="HL251" s="100"/>
      <c r="HM251" s="100"/>
      <c r="HN251" s="100"/>
      <c r="HO251" s="100"/>
      <c r="HP251" s="100"/>
      <c r="HQ251" s="100"/>
      <c r="HR251" s="100"/>
      <c r="HS251" s="100"/>
      <c r="HT251" s="100"/>
      <c r="HU251" s="100"/>
      <c r="HV251" s="100"/>
      <c r="HW251" s="100"/>
      <c r="HX251" s="100"/>
      <c r="HY251" s="100"/>
      <c r="HZ251" s="100"/>
      <c r="IA251" s="100"/>
      <c r="IB251" s="100"/>
      <c r="IC251" s="100"/>
      <c r="ID251" s="100"/>
      <c r="IE251" s="100"/>
      <c r="IF251" s="100"/>
      <c r="IG251" s="100"/>
      <c r="IH251" s="100"/>
      <c r="II251" s="100"/>
      <c r="IJ251" s="100"/>
      <c r="IK251" s="100"/>
      <c r="IL251" s="100"/>
      <c r="IM251" s="100"/>
      <c r="IN251" s="100"/>
      <c r="IO251" s="100"/>
      <c r="IP251" s="100"/>
      <c r="IQ251" s="100"/>
      <c r="IR251" s="100"/>
    </row>
    <row r="252" spans="1:252" ht="93.6" x14ac:dyDescent="0.3">
      <c r="A252" s="123" t="s">
        <v>298</v>
      </c>
      <c r="B252" s="124">
        <f t="shared" si="86"/>
        <v>1535622</v>
      </c>
      <c r="C252" s="124">
        <f t="shared" si="86"/>
        <v>1535622</v>
      </c>
      <c r="D252" s="124">
        <f t="shared" si="86"/>
        <v>0</v>
      </c>
      <c r="E252" s="124">
        <v>0</v>
      </c>
      <c r="F252" s="124">
        <v>0</v>
      </c>
      <c r="G252" s="124">
        <f t="shared" si="87"/>
        <v>0</v>
      </c>
      <c r="H252" s="124">
        <v>0</v>
      </c>
      <c r="I252" s="124">
        <v>0</v>
      </c>
      <c r="J252" s="124">
        <f t="shared" si="88"/>
        <v>0</v>
      </c>
      <c r="K252" s="124">
        <v>143770</v>
      </c>
      <c r="L252" s="124">
        <v>143770</v>
      </c>
      <c r="M252" s="124">
        <f t="shared" si="89"/>
        <v>0</v>
      </c>
      <c r="N252" s="124">
        <v>0</v>
      </c>
      <c r="O252" s="124">
        <v>0</v>
      </c>
      <c r="P252" s="124">
        <f t="shared" si="90"/>
        <v>0</v>
      </c>
      <c r="Q252" s="124">
        <v>0</v>
      </c>
      <c r="R252" s="124">
        <v>0</v>
      </c>
      <c r="S252" s="124">
        <f t="shared" si="91"/>
        <v>0</v>
      </c>
      <c r="T252" s="124">
        <v>831852</v>
      </c>
      <c r="U252" s="124">
        <v>831852</v>
      </c>
      <c r="V252" s="124">
        <f t="shared" si="92"/>
        <v>0</v>
      </c>
      <c r="W252" s="124">
        <v>0</v>
      </c>
      <c r="X252" s="124">
        <v>0</v>
      </c>
      <c r="Y252" s="124">
        <f t="shared" si="93"/>
        <v>0</v>
      </c>
      <c r="Z252" s="124">
        <v>560000</v>
      </c>
      <c r="AA252" s="124">
        <v>560000</v>
      </c>
      <c r="AB252" s="124">
        <f t="shared" si="94"/>
        <v>0</v>
      </c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0"/>
      <c r="BD252" s="100"/>
      <c r="BE252" s="100"/>
      <c r="BF252" s="100"/>
      <c r="BG252" s="100"/>
      <c r="BH252" s="100"/>
      <c r="BI252" s="100"/>
      <c r="BJ252" s="100"/>
      <c r="BK252" s="100"/>
      <c r="BL252" s="100"/>
      <c r="BM252" s="100"/>
      <c r="BN252" s="100"/>
      <c r="BO252" s="100"/>
      <c r="BP252" s="100"/>
      <c r="BQ252" s="100"/>
      <c r="BR252" s="100"/>
      <c r="BS252" s="100"/>
      <c r="BT252" s="100"/>
      <c r="BU252" s="100"/>
      <c r="BV252" s="100"/>
      <c r="BW252" s="100"/>
      <c r="BX252" s="100"/>
      <c r="BY252" s="100"/>
      <c r="BZ252" s="100"/>
      <c r="CA252" s="100"/>
      <c r="CB252" s="100"/>
      <c r="CC252" s="100"/>
      <c r="CD252" s="100"/>
      <c r="CE252" s="100"/>
      <c r="CF252" s="100"/>
      <c r="CG252" s="100"/>
      <c r="CH252" s="100"/>
      <c r="CI252" s="100"/>
      <c r="CJ252" s="100"/>
      <c r="CK252" s="100"/>
      <c r="CL252" s="100"/>
      <c r="CM252" s="100"/>
      <c r="CN252" s="100"/>
      <c r="CO252" s="100"/>
      <c r="CP252" s="100"/>
      <c r="CQ252" s="100"/>
      <c r="CR252" s="100"/>
      <c r="CS252" s="100"/>
      <c r="CT252" s="100"/>
      <c r="CU252" s="100"/>
      <c r="CV252" s="100"/>
      <c r="CW252" s="100"/>
      <c r="CX252" s="100"/>
      <c r="CY252" s="100"/>
      <c r="CZ252" s="100"/>
      <c r="DA252" s="100"/>
      <c r="DB252" s="100"/>
      <c r="DC252" s="100"/>
      <c r="DD252" s="100"/>
      <c r="DE252" s="100"/>
      <c r="DF252" s="100"/>
      <c r="DG252" s="100"/>
      <c r="DH252" s="100"/>
      <c r="DI252" s="100"/>
      <c r="DJ252" s="100"/>
      <c r="DK252" s="100"/>
      <c r="DL252" s="100"/>
      <c r="DM252" s="100"/>
      <c r="DN252" s="100"/>
      <c r="DO252" s="100"/>
      <c r="DP252" s="100"/>
      <c r="DQ252" s="100"/>
      <c r="DR252" s="100"/>
      <c r="DS252" s="100"/>
      <c r="DT252" s="100"/>
      <c r="DU252" s="100"/>
      <c r="DV252" s="100"/>
      <c r="DW252" s="100"/>
      <c r="DX252" s="100"/>
      <c r="DY252" s="100"/>
      <c r="DZ252" s="100"/>
      <c r="EA252" s="100"/>
      <c r="EB252" s="100"/>
      <c r="EC252" s="100"/>
      <c r="ED252" s="100"/>
      <c r="EE252" s="100"/>
      <c r="EF252" s="100"/>
      <c r="EG252" s="100"/>
      <c r="EH252" s="100"/>
      <c r="EI252" s="100"/>
      <c r="EJ252" s="100"/>
      <c r="EK252" s="100"/>
      <c r="EL252" s="100"/>
      <c r="EM252" s="100"/>
      <c r="EN252" s="100"/>
      <c r="EO252" s="100"/>
      <c r="EP252" s="100"/>
      <c r="EQ252" s="100"/>
      <c r="ER252" s="100"/>
      <c r="ES252" s="100"/>
      <c r="ET252" s="100"/>
      <c r="EU252" s="100"/>
      <c r="EV252" s="100"/>
      <c r="EW252" s="100"/>
      <c r="EX252" s="100"/>
      <c r="EY252" s="100"/>
      <c r="EZ252" s="100"/>
      <c r="FA252" s="100"/>
      <c r="FB252" s="100"/>
      <c r="FC252" s="100"/>
      <c r="FD252" s="100"/>
      <c r="FE252" s="100"/>
      <c r="FF252" s="100"/>
      <c r="FG252" s="100"/>
      <c r="FH252" s="100"/>
      <c r="FI252" s="100"/>
      <c r="FJ252" s="100"/>
      <c r="FK252" s="100"/>
      <c r="FL252" s="100"/>
      <c r="FM252" s="100"/>
      <c r="FN252" s="100"/>
      <c r="FO252" s="100"/>
      <c r="FP252" s="100"/>
      <c r="FQ252" s="100"/>
      <c r="FR252" s="100"/>
      <c r="FS252" s="100"/>
      <c r="FT252" s="100"/>
      <c r="FU252" s="100"/>
      <c r="FV252" s="100"/>
      <c r="FW252" s="100"/>
      <c r="FX252" s="100"/>
      <c r="FY252" s="100"/>
      <c r="FZ252" s="100"/>
      <c r="GA252" s="100"/>
      <c r="GB252" s="100"/>
      <c r="GC252" s="100"/>
      <c r="GD252" s="100"/>
      <c r="GE252" s="100"/>
      <c r="GF252" s="100"/>
      <c r="GG252" s="100"/>
      <c r="GH252" s="100"/>
      <c r="GI252" s="100"/>
      <c r="GJ252" s="100"/>
      <c r="GK252" s="100"/>
      <c r="GL252" s="100"/>
      <c r="GM252" s="100"/>
      <c r="GN252" s="100"/>
      <c r="GO252" s="100"/>
      <c r="GP252" s="100"/>
      <c r="GQ252" s="100"/>
      <c r="GR252" s="100"/>
      <c r="GS252" s="100"/>
      <c r="GT252" s="100"/>
      <c r="GU252" s="100"/>
      <c r="GV252" s="100"/>
      <c r="GW252" s="100"/>
      <c r="GX252" s="100"/>
      <c r="GY252" s="100"/>
      <c r="GZ252" s="100"/>
      <c r="HA252" s="100"/>
      <c r="HB252" s="100"/>
      <c r="HC252" s="100"/>
      <c r="HD252" s="100"/>
      <c r="HE252" s="100"/>
      <c r="HF252" s="100"/>
      <c r="HG252" s="100"/>
      <c r="HH252" s="100"/>
      <c r="HI252" s="100"/>
      <c r="HJ252" s="100"/>
      <c r="HK252" s="100"/>
      <c r="HL252" s="100"/>
      <c r="HM252" s="100"/>
      <c r="HN252" s="100"/>
      <c r="HO252" s="100"/>
      <c r="HP252" s="100"/>
      <c r="HQ252" s="100"/>
      <c r="HR252" s="100"/>
      <c r="HS252" s="100"/>
      <c r="HT252" s="100"/>
      <c r="HU252" s="100"/>
      <c r="HV252" s="100"/>
      <c r="HW252" s="100"/>
      <c r="HX252" s="100"/>
      <c r="HY252" s="100"/>
      <c r="HZ252" s="100"/>
      <c r="IA252" s="100"/>
      <c r="IB252" s="100"/>
      <c r="IC252" s="100"/>
      <c r="ID252" s="100"/>
      <c r="IE252" s="100"/>
      <c r="IF252" s="100"/>
      <c r="IG252" s="100"/>
      <c r="IH252" s="100"/>
      <c r="II252" s="100"/>
      <c r="IJ252" s="100"/>
      <c r="IK252" s="100"/>
      <c r="IL252" s="100"/>
      <c r="IM252" s="100"/>
      <c r="IN252" s="100"/>
      <c r="IO252" s="100"/>
      <c r="IP252" s="100"/>
      <c r="IQ252" s="100"/>
      <c r="IR252" s="100"/>
    </row>
    <row r="253" spans="1:252" ht="109.2" x14ac:dyDescent="0.3">
      <c r="A253" s="120" t="s">
        <v>299</v>
      </c>
      <c r="B253" s="124">
        <f t="shared" si="86"/>
        <v>33634</v>
      </c>
      <c r="C253" s="124">
        <f t="shared" si="86"/>
        <v>33634</v>
      </c>
      <c r="D253" s="124">
        <f t="shared" si="86"/>
        <v>0</v>
      </c>
      <c r="E253" s="124">
        <v>0</v>
      </c>
      <c r="F253" s="124">
        <v>0</v>
      </c>
      <c r="G253" s="124">
        <f t="shared" si="87"/>
        <v>0</v>
      </c>
      <c r="H253" s="124">
        <v>0</v>
      </c>
      <c r="I253" s="124">
        <v>0</v>
      </c>
      <c r="J253" s="124">
        <f t="shared" si="88"/>
        <v>0</v>
      </c>
      <c r="K253" s="124">
        <v>0</v>
      </c>
      <c r="L253" s="124">
        <v>0</v>
      </c>
      <c r="M253" s="124">
        <f t="shared" si="89"/>
        <v>0</v>
      </c>
      <c r="N253" s="124">
        <v>0</v>
      </c>
      <c r="O253" s="124">
        <v>0</v>
      </c>
      <c r="P253" s="124">
        <f t="shared" si="90"/>
        <v>0</v>
      </c>
      <c r="Q253" s="124">
        <v>0</v>
      </c>
      <c r="R253" s="124">
        <v>0</v>
      </c>
      <c r="S253" s="124">
        <f t="shared" si="91"/>
        <v>0</v>
      </c>
      <c r="T253" s="124">
        <v>33634</v>
      </c>
      <c r="U253" s="124">
        <v>33634</v>
      </c>
      <c r="V253" s="124">
        <f t="shared" si="92"/>
        <v>0</v>
      </c>
      <c r="W253" s="124">
        <v>0</v>
      </c>
      <c r="X253" s="124">
        <v>0</v>
      </c>
      <c r="Y253" s="124">
        <f t="shared" si="93"/>
        <v>0</v>
      </c>
      <c r="Z253" s="124">
        <v>0</v>
      </c>
      <c r="AA253" s="124">
        <v>0</v>
      </c>
      <c r="AB253" s="124">
        <f t="shared" si="94"/>
        <v>0</v>
      </c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0"/>
      <c r="BD253" s="100"/>
      <c r="BE253" s="100"/>
      <c r="BF253" s="100"/>
      <c r="BG253" s="100"/>
      <c r="BH253" s="100"/>
      <c r="BI253" s="100"/>
      <c r="BJ253" s="100"/>
      <c r="BK253" s="100"/>
      <c r="BL253" s="100"/>
      <c r="BM253" s="100"/>
      <c r="BN253" s="100"/>
      <c r="BO253" s="100"/>
      <c r="BP253" s="100"/>
      <c r="BQ253" s="100"/>
      <c r="BR253" s="100"/>
      <c r="BS253" s="100"/>
      <c r="BT253" s="100"/>
      <c r="BU253" s="100"/>
      <c r="BV253" s="100"/>
      <c r="BW253" s="100"/>
      <c r="BX253" s="100"/>
      <c r="BY253" s="100"/>
      <c r="BZ253" s="100"/>
      <c r="CA253" s="100"/>
      <c r="CB253" s="100"/>
      <c r="CC253" s="100"/>
      <c r="CD253" s="100"/>
      <c r="CE253" s="100"/>
      <c r="CF253" s="100"/>
      <c r="CG253" s="100"/>
      <c r="CH253" s="100"/>
      <c r="CI253" s="100"/>
      <c r="CJ253" s="100"/>
      <c r="CK253" s="100"/>
      <c r="CL253" s="100"/>
      <c r="CM253" s="100"/>
      <c r="CN253" s="100"/>
      <c r="CO253" s="100"/>
      <c r="CP253" s="100"/>
      <c r="CQ253" s="100"/>
      <c r="CR253" s="100"/>
      <c r="CS253" s="100"/>
      <c r="CT253" s="100"/>
      <c r="CU253" s="100"/>
      <c r="CV253" s="100"/>
      <c r="CW253" s="100"/>
      <c r="CX253" s="100"/>
      <c r="CY253" s="100"/>
      <c r="CZ253" s="100"/>
      <c r="DA253" s="100"/>
      <c r="DB253" s="100"/>
      <c r="DC253" s="100"/>
      <c r="DD253" s="100"/>
      <c r="DE253" s="100"/>
      <c r="DF253" s="100"/>
      <c r="DG253" s="100"/>
      <c r="DH253" s="100"/>
      <c r="DI253" s="100"/>
      <c r="DJ253" s="100"/>
      <c r="DK253" s="100"/>
      <c r="DL253" s="100"/>
      <c r="DM253" s="100"/>
      <c r="DN253" s="100"/>
      <c r="DO253" s="100"/>
      <c r="DP253" s="100"/>
      <c r="DQ253" s="100"/>
      <c r="DR253" s="100"/>
      <c r="DS253" s="100"/>
      <c r="DT253" s="100"/>
      <c r="DU253" s="100"/>
      <c r="DV253" s="100"/>
      <c r="DW253" s="100"/>
      <c r="DX253" s="100"/>
      <c r="DY253" s="100"/>
      <c r="DZ253" s="100"/>
      <c r="EA253" s="100"/>
      <c r="EB253" s="100"/>
      <c r="EC253" s="100"/>
      <c r="ED253" s="100"/>
      <c r="EE253" s="100"/>
      <c r="EF253" s="100"/>
      <c r="EG253" s="100"/>
      <c r="EH253" s="100"/>
      <c r="EI253" s="100"/>
      <c r="EJ253" s="100"/>
      <c r="EK253" s="100"/>
      <c r="EL253" s="100"/>
      <c r="EM253" s="100"/>
      <c r="EN253" s="100"/>
      <c r="EO253" s="100"/>
      <c r="EP253" s="100"/>
      <c r="EQ253" s="100"/>
      <c r="ER253" s="100"/>
      <c r="ES253" s="100"/>
      <c r="ET253" s="100"/>
      <c r="EU253" s="100"/>
      <c r="EV253" s="100"/>
      <c r="EW253" s="100"/>
      <c r="EX253" s="100"/>
      <c r="EY253" s="100"/>
      <c r="EZ253" s="100"/>
      <c r="FA253" s="100"/>
      <c r="FB253" s="100"/>
      <c r="FC253" s="100"/>
      <c r="FD253" s="100"/>
      <c r="FE253" s="100"/>
      <c r="FF253" s="100"/>
      <c r="FG253" s="100"/>
      <c r="FH253" s="100"/>
      <c r="FI253" s="100"/>
      <c r="FJ253" s="100"/>
      <c r="FK253" s="100"/>
      <c r="FL253" s="100"/>
      <c r="FM253" s="100"/>
      <c r="FN253" s="100"/>
      <c r="FO253" s="100"/>
      <c r="FP253" s="100"/>
      <c r="FQ253" s="100"/>
      <c r="FR253" s="100"/>
      <c r="FS253" s="100"/>
      <c r="FT253" s="100"/>
      <c r="FU253" s="100"/>
      <c r="FV253" s="100"/>
      <c r="FW253" s="100"/>
      <c r="FX253" s="100"/>
      <c r="FY253" s="100"/>
      <c r="FZ253" s="100"/>
      <c r="GA253" s="100"/>
      <c r="GB253" s="100"/>
      <c r="GC253" s="100"/>
      <c r="GD253" s="100"/>
      <c r="GE253" s="100"/>
      <c r="GF253" s="100"/>
      <c r="GG253" s="100"/>
      <c r="GH253" s="100"/>
      <c r="GI253" s="100"/>
      <c r="GJ253" s="100"/>
      <c r="GK253" s="100"/>
      <c r="GL253" s="100"/>
      <c r="GM253" s="100"/>
      <c r="GN253" s="100"/>
      <c r="GO253" s="100"/>
      <c r="GP253" s="100"/>
      <c r="GQ253" s="100"/>
      <c r="GR253" s="100"/>
      <c r="GS253" s="100"/>
      <c r="GT253" s="100"/>
      <c r="GU253" s="100"/>
      <c r="GV253" s="100"/>
      <c r="GW253" s="100"/>
      <c r="GX253" s="100"/>
      <c r="GY253" s="100"/>
      <c r="GZ253" s="100"/>
      <c r="HA253" s="100"/>
      <c r="HB253" s="100"/>
      <c r="HC253" s="100"/>
      <c r="HD253" s="100"/>
      <c r="HE253" s="100"/>
      <c r="HF253" s="100"/>
      <c r="HG253" s="100"/>
      <c r="HH253" s="100"/>
      <c r="HI253" s="100"/>
      <c r="HJ253" s="100"/>
      <c r="HK253" s="100"/>
      <c r="HL253" s="100"/>
      <c r="HM253" s="100"/>
      <c r="HN253" s="100"/>
      <c r="HO253" s="100"/>
      <c r="HP253" s="100"/>
      <c r="HQ253" s="100"/>
      <c r="HR253" s="100"/>
      <c r="HS253" s="100"/>
      <c r="HT253" s="100"/>
      <c r="HU253" s="100"/>
      <c r="HV253" s="100"/>
      <c r="HW253" s="100"/>
      <c r="HX253" s="100"/>
      <c r="HY253" s="100"/>
      <c r="HZ253" s="100"/>
      <c r="IA253" s="100"/>
      <c r="IB253" s="100"/>
      <c r="IC253" s="100"/>
      <c r="ID253" s="100"/>
      <c r="IE253" s="100"/>
      <c r="IF253" s="100"/>
      <c r="IG253" s="100"/>
      <c r="IH253" s="100"/>
      <c r="II253" s="100"/>
      <c r="IJ253" s="100"/>
      <c r="IK253" s="100"/>
      <c r="IL253" s="100"/>
      <c r="IM253" s="100"/>
      <c r="IN253" s="100"/>
      <c r="IO253" s="100"/>
      <c r="IP253" s="100"/>
      <c r="IQ253" s="100"/>
      <c r="IR253" s="100"/>
    </row>
    <row r="254" spans="1:252" ht="46.8" x14ac:dyDescent="0.3">
      <c r="A254" s="120" t="s">
        <v>300</v>
      </c>
      <c r="B254" s="124">
        <f t="shared" si="86"/>
        <v>18646</v>
      </c>
      <c r="C254" s="124">
        <f t="shared" si="86"/>
        <v>18646</v>
      </c>
      <c r="D254" s="124">
        <f t="shared" si="86"/>
        <v>0</v>
      </c>
      <c r="E254" s="124">
        <v>0</v>
      </c>
      <c r="F254" s="124">
        <v>0</v>
      </c>
      <c r="G254" s="124">
        <f t="shared" si="87"/>
        <v>0</v>
      </c>
      <c r="H254" s="124">
        <v>0</v>
      </c>
      <c r="I254" s="124">
        <v>0</v>
      </c>
      <c r="J254" s="124">
        <f t="shared" si="88"/>
        <v>0</v>
      </c>
      <c r="K254" s="124">
        <v>0</v>
      </c>
      <c r="L254" s="124">
        <v>0</v>
      </c>
      <c r="M254" s="124">
        <f t="shared" si="89"/>
        <v>0</v>
      </c>
      <c r="N254" s="124">
        <v>0</v>
      </c>
      <c r="O254" s="124">
        <v>0</v>
      </c>
      <c r="P254" s="124">
        <f t="shared" si="90"/>
        <v>0</v>
      </c>
      <c r="Q254" s="124">
        <v>0</v>
      </c>
      <c r="R254" s="124">
        <v>0</v>
      </c>
      <c r="S254" s="124">
        <f t="shared" si="91"/>
        <v>0</v>
      </c>
      <c r="T254" s="124">
        <v>18646</v>
      </c>
      <c r="U254" s="124">
        <v>18646</v>
      </c>
      <c r="V254" s="124">
        <f t="shared" si="92"/>
        <v>0</v>
      </c>
      <c r="W254" s="124">
        <v>0</v>
      </c>
      <c r="X254" s="124">
        <v>0</v>
      </c>
      <c r="Y254" s="124">
        <f t="shared" si="93"/>
        <v>0</v>
      </c>
      <c r="Z254" s="124">
        <v>0</v>
      </c>
      <c r="AA254" s="124">
        <v>0</v>
      </c>
      <c r="AB254" s="124">
        <f t="shared" si="94"/>
        <v>0</v>
      </c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0"/>
      <c r="BD254" s="100"/>
      <c r="BE254" s="100"/>
      <c r="BF254" s="100"/>
      <c r="BG254" s="100"/>
      <c r="BH254" s="100"/>
      <c r="BI254" s="100"/>
      <c r="BJ254" s="100"/>
      <c r="BK254" s="100"/>
      <c r="BL254" s="100"/>
      <c r="BM254" s="100"/>
      <c r="BN254" s="100"/>
      <c r="BO254" s="100"/>
      <c r="BP254" s="100"/>
      <c r="BQ254" s="100"/>
      <c r="BR254" s="100"/>
      <c r="BS254" s="100"/>
      <c r="BT254" s="100"/>
      <c r="BU254" s="100"/>
      <c r="BV254" s="100"/>
      <c r="BW254" s="100"/>
      <c r="BX254" s="100"/>
      <c r="BY254" s="100"/>
      <c r="BZ254" s="100"/>
      <c r="CA254" s="100"/>
      <c r="CB254" s="100"/>
      <c r="CC254" s="100"/>
      <c r="CD254" s="100"/>
      <c r="CE254" s="100"/>
      <c r="CF254" s="100"/>
      <c r="CG254" s="100"/>
      <c r="CH254" s="100"/>
      <c r="CI254" s="100"/>
      <c r="CJ254" s="100"/>
      <c r="CK254" s="100"/>
      <c r="CL254" s="100"/>
      <c r="CM254" s="100"/>
      <c r="CN254" s="100"/>
      <c r="CO254" s="100"/>
      <c r="CP254" s="100"/>
      <c r="CQ254" s="100"/>
      <c r="CR254" s="100"/>
      <c r="CS254" s="100"/>
      <c r="CT254" s="100"/>
      <c r="CU254" s="100"/>
      <c r="CV254" s="100"/>
      <c r="CW254" s="100"/>
      <c r="CX254" s="100"/>
      <c r="CY254" s="100"/>
      <c r="CZ254" s="100"/>
      <c r="DA254" s="100"/>
      <c r="DB254" s="100"/>
      <c r="DC254" s="100"/>
      <c r="DD254" s="100"/>
      <c r="DE254" s="100"/>
      <c r="DF254" s="100"/>
      <c r="DG254" s="100"/>
      <c r="DH254" s="100"/>
      <c r="DI254" s="100"/>
      <c r="DJ254" s="100"/>
      <c r="DK254" s="100"/>
      <c r="DL254" s="100"/>
      <c r="DM254" s="100"/>
      <c r="DN254" s="100"/>
      <c r="DO254" s="100"/>
      <c r="DP254" s="100"/>
      <c r="DQ254" s="100"/>
      <c r="DR254" s="100"/>
      <c r="DS254" s="100"/>
      <c r="DT254" s="100"/>
      <c r="DU254" s="100"/>
      <c r="DV254" s="100"/>
      <c r="DW254" s="100"/>
      <c r="DX254" s="100"/>
      <c r="DY254" s="100"/>
      <c r="DZ254" s="100"/>
      <c r="EA254" s="100"/>
      <c r="EB254" s="100"/>
      <c r="EC254" s="100"/>
      <c r="ED254" s="100"/>
      <c r="EE254" s="100"/>
      <c r="EF254" s="100"/>
      <c r="EG254" s="100"/>
      <c r="EH254" s="100"/>
      <c r="EI254" s="100"/>
      <c r="EJ254" s="100"/>
      <c r="EK254" s="100"/>
      <c r="EL254" s="100"/>
      <c r="EM254" s="100"/>
      <c r="EN254" s="100"/>
      <c r="EO254" s="100"/>
      <c r="EP254" s="100"/>
      <c r="EQ254" s="100"/>
      <c r="ER254" s="100"/>
      <c r="ES254" s="100"/>
      <c r="ET254" s="100"/>
      <c r="EU254" s="100"/>
      <c r="EV254" s="100"/>
      <c r="EW254" s="100"/>
      <c r="EX254" s="100"/>
      <c r="EY254" s="100"/>
      <c r="EZ254" s="100"/>
      <c r="FA254" s="100"/>
      <c r="FB254" s="100"/>
      <c r="FC254" s="100"/>
      <c r="FD254" s="100"/>
      <c r="FE254" s="100"/>
      <c r="FF254" s="100"/>
      <c r="FG254" s="100"/>
      <c r="FH254" s="100"/>
      <c r="FI254" s="100"/>
      <c r="FJ254" s="100"/>
      <c r="FK254" s="100"/>
      <c r="FL254" s="100"/>
      <c r="FM254" s="100"/>
      <c r="FN254" s="100"/>
      <c r="FO254" s="100"/>
      <c r="FP254" s="100"/>
      <c r="FQ254" s="100"/>
      <c r="FR254" s="100"/>
      <c r="FS254" s="100"/>
      <c r="FT254" s="100"/>
      <c r="FU254" s="100"/>
      <c r="FV254" s="100"/>
      <c r="FW254" s="100"/>
      <c r="FX254" s="100"/>
      <c r="FY254" s="100"/>
      <c r="FZ254" s="100"/>
      <c r="GA254" s="100"/>
      <c r="GB254" s="100"/>
      <c r="GC254" s="100"/>
      <c r="GD254" s="100"/>
      <c r="GE254" s="100"/>
      <c r="GF254" s="100"/>
      <c r="GG254" s="100"/>
      <c r="GH254" s="100"/>
      <c r="GI254" s="100"/>
      <c r="GJ254" s="100"/>
      <c r="GK254" s="100"/>
      <c r="GL254" s="100"/>
      <c r="GM254" s="100"/>
      <c r="GN254" s="100"/>
      <c r="GO254" s="100"/>
      <c r="GP254" s="100"/>
      <c r="GQ254" s="100"/>
      <c r="GR254" s="100"/>
      <c r="GS254" s="100"/>
      <c r="GT254" s="100"/>
      <c r="GU254" s="100"/>
      <c r="GV254" s="100"/>
      <c r="GW254" s="100"/>
      <c r="GX254" s="100"/>
      <c r="GY254" s="100"/>
      <c r="GZ254" s="100"/>
      <c r="HA254" s="100"/>
      <c r="HB254" s="100"/>
      <c r="HC254" s="100"/>
      <c r="HD254" s="100"/>
      <c r="HE254" s="100"/>
      <c r="HF254" s="100"/>
      <c r="HG254" s="100"/>
      <c r="HH254" s="100"/>
      <c r="HI254" s="100"/>
      <c r="HJ254" s="100"/>
      <c r="HK254" s="100"/>
      <c r="HL254" s="100"/>
      <c r="HM254" s="100"/>
      <c r="HN254" s="100"/>
      <c r="HO254" s="100"/>
      <c r="HP254" s="100"/>
      <c r="HQ254" s="100"/>
      <c r="HR254" s="100"/>
      <c r="HS254" s="100"/>
      <c r="HT254" s="100"/>
      <c r="HU254" s="100"/>
      <c r="HV254" s="100"/>
      <c r="HW254" s="100"/>
      <c r="HX254" s="100"/>
      <c r="HY254" s="100"/>
      <c r="HZ254" s="100"/>
      <c r="IA254" s="100"/>
      <c r="IB254" s="100"/>
      <c r="IC254" s="100"/>
      <c r="ID254" s="100"/>
      <c r="IE254" s="100"/>
      <c r="IF254" s="100"/>
      <c r="IG254" s="100"/>
      <c r="IH254" s="100"/>
      <c r="II254" s="100"/>
      <c r="IJ254" s="100"/>
      <c r="IK254" s="100"/>
      <c r="IL254" s="100"/>
      <c r="IM254" s="100"/>
      <c r="IN254" s="100"/>
      <c r="IO254" s="100"/>
      <c r="IP254" s="100"/>
      <c r="IQ254" s="100"/>
      <c r="IR254" s="100"/>
    </row>
    <row r="255" spans="1:252" ht="109.2" x14ac:dyDescent="0.3">
      <c r="A255" s="120" t="s">
        <v>301</v>
      </c>
      <c r="B255" s="124">
        <f t="shared" si="86"/>
        <v>1409547</v>
      </c>
      <c r="C255" s="124">
        <f t="shared" si="86"/>
        <v>1409547</v>
      </c>
      <c r="D255" s="124">
        <f t="shared" si="86"/>
        <v>0</v>
      </c>
      <c r="E255" s="124">
        <v>0</v>
      </c>
      <c r="F255" s="124">
        <v>0</v>
      </c>
      <c r="G255" s="124">
        <f t="shared" si="87"/>
        <v>0</v>
      </c>
      <c r="H255" s="124">
        <v>0</v>
      </c>
      <c r="I255" s="124">
        <v>0</v>
      </c>
      <c r="J255" s="124">
        <f t="shared" si="88"/>
        <v>0</v>
      </c>
      <c r="K255" s="124">
        <f>132049+20026</f>
        <v>152075</v>
      </c>
      <c r="L255" s="124">
        <f>132049+20026</f>
        <v>152075</v>
      </c>
      <c r="M255" s="124">
        <f t="shared" si="89"/>
        <v>0</v>
      </c>
      <c r="N255" s="124">
        <v>0</v>
      </c>
      <c r="O255" s="124">
        <v>0</v>
      </c>
      <c r="P255" s="124">
        <f t="shared" si="90"/>
        <v>0</v>
      </c>
      <c r="Q255" s="124">
        <v>0</v>
      </c>
      <c r="R255" s="124">
        <v>0</v>
      </c>
      <c r="S255" s="124">
        <f t="shared" si="91"/>
        <v>0</v>
      </c>
      <c r="T255" s="124">
        <v>1257472</v>
      </c>
      <c r="U255" s="124">
        <v>1257472</v>
      </c>
      <c r="V255" s="124">
        <f t="shared" si="92"/>
        <v>0</v>
      </c>
      <c r="W255" s="124">
        <v>0</v>
      </c>
      <c r="X255" s="124">
        <v>0</v>
      </c>
      <c r="Y255" s="124">
        <f t="shared" si="93"/>
        <v>0</v>
      </c>
      <c r="Z255" s="124">
        <v>0</v>
      </c>
      <c r="AA255" s="124">
        <v>0</v>
      </c>
      <c r="AB255" s="124">
        <f t="shared" si="94"/>
        <v>0</v>
      </c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0"/>
      <c r="BD255" s="100"/>
      <c r="BE255" s="100"/>
      <c r="BF255" s="100"/>
      <c r="BG255" s="100"/>
      <c r="BH255" s="100"/>
      <c r="BI255" s="100"/>
      <c r="BJ255" s="100"/>
      <c r="BK255" s="100"/>
      <c r="BL255" s="100"/>
      <c r="BM255" s="100"/>
      <c r="BN255" s="100"/>
      <c r="BO255" s="100"/>
      <c r="BP255" s="100"/>
      <c r="BQ255" s="100"/>
      <c r="BR255" s="100"/>
      <c r="BS255" s="100"/>
      <c r="BT255" s="100"/>
      <c r="BU255" s="100"/>
      <c r="BV255" s="100"/>
      <c r="BW255" s="100"/>
      <c r="BX255" s="100"/>
      <c r="BY255" s="100"/>
      <c r="BZ255" s="100"/>
      <c r="CA255" s="100"/>
      <c r="CB255" s="100"/>
      <c r="CC255" s="100"/>
      <c r="CD255" s="100"/>
      <c r="CE255" s="100"/>
      <c r="CF255" s="100"/>
      <c r="CG255" s="100"/>
      <c r="CH255" s="100"/>
      <c r="CI255" s="100"/>
      <c r="CJ255" s="100"/>
      <c r="CK255" s="100"/>
      <c r="CL255" s="100"/>
      <c r="CM255" s="100"/>
      <c r="CN255" s="100"/>
      <c r="CO255" s="100"/>
      <c r="CP255" s="100"/>
      <c r="CQ255" s="100"/>
      <c r="CR255" s="100"/>
      <c r="CS255" s="100"/>
      <c r="CT255" s="100"/>
      <c r="CU255" s="100"/>
      <c r="CV255" s="100"/>
      <c r="CW255" s="100"/>
      <c r="CX255" s="100"/>
      <c r="CY255" s="100"/>
      <c r="CZ255" s="100"/>
      <c r="DA255" s="100"/>
      <c r="DB255" s="100"/>
      <c r="DC255" s="100"/>
      <c r="DD255" s="100"/>
      <c r="DE255" s="100"/>
      <c r="DF255" s="100"/>
      <c r="DG255" s="100"/>
      <c r="DH255" s="100"/>
      <c r="DI255" s="100"/>
      <c r="DJ255" s="100"/>
      <c r="DK255" s="100"/>
      <c r="DL255" s="100"/>
      <c r="DM255" s="100"/>
      <c r="DN255" s="100"/>
      <c r="DO255" s="100"/>
      <c r="DP255" s="100"/>
      <c r="DQ255" s="100"/>
      <c r="DR255" s="100"/>
      <c r="DS255" s="100"/>
      <c r="DT255" s="100"/>
      <c r="DU255" s="100"/>
      <c r="DV255" s="100"/>
      <c r="DW255" s="100"/>
      <c r="DX255" s="100"/>
      <c r="DY255" s="100"/>
      <c r="DZ255" s="100"/>
      <c r="EA255" s="100"/>
      <c r="EB255" s="100"/>
      <c r="EC255" s="100"/>
      <c r="ED255" s="100"/>
      <c r="EE255" s="100"/>
      <c r="EF255" s="100"/>
      <c r="EG255" s="100"/>
      <c r="EH255" s="100"/>
      <c r="EI255" s="100"/>
      <c r="EJ255" s="100"/>
      <c r="EK255" s="100"/>
      <c r="EL255" s="100"/>
      <c r="EM255" s="100"/>
      <c r="EN255" s="100"/>
      <c r="EO255" s="100"/>
      <c r="EP255" s="100"/>
      <c r="EQ255" s="100"/>
      <c r="ER255" s="100"/>
      <c r="ES255" s="100"/>
      <c r="ET255" s="100"/>
      <c r="EU255" s="100"/>
      <c r="EV255" s="100"/>
      <c r="EW255" s="100"/>
      <c r="EX255" s="100"/>
      <c r="EY255" s="100"/>
      <c r="EZ255" s="100"/>
      <c r="FA255" s="100"/>
      <c r="FB255" s="100"/>
      <c r="FC255" s="100"/>
      <c r="FD255" s="100"/>
      <c r="FE255" s="100"/>
      <c r="FF255" s="100"/>
      <c r="FG255" s="100"/>
      <c r="FH255" s="100"/>
      <c r="FI255" s="100"/>
      <c r="FJ255" s="100"/>
      <c r="FK255" s="100"/>
      <c r="FL255" s="100"/>
      <c r="FM255" s="100"/>
      <c r="FN255" s="100"/>
      <c r="FO255" s="100"/>
      <c r="FP255" s="100"/>
      <c r="FQ255" s="100"/>
      <c r="FR255" s="100"/>
      <c r="FS255" s="100"/>
      <c r="FT255" s="100"/>
      <c r="FU255" s="100"/>
      <c r="FV255" s="100"/>
      <c r="FW255" s="100"/>
      <c r="FX255" s="100"/>
      <c r="FY255" s="100"/>
      <c r="FZ255" s="100"/>
      <c r="GA255" s="100"/>
      <c r="GB255" s="100"/>
      <c r="GC255" s="100"/>
      <c r="GD255" s="100"/>
      <c r="GE255" s="100"/>
      <c r="GF255" s="100"/>
      <c r="GG255" s="100"/>
      <c r="GH255" s="100"/>
      <c r="GI255" s="100"/>
      <c r="GJ255" s="100"/>
      <c r="GK255" s="100"/>
      <c r="GL255" s="100"/>
      <c r="GM255" s="100"/>
      <c r="GN255" s="100"/>
      <c r="GO255" s="100"/>
      <c r="GP255" s="100"/>
      <c r="GQ255" s="100"/>
      <c r="GR255" s="100"/>
      <c r="GS255" s="100"/>
      <c r="GT255" s="100"/>
      <c r="GU255" s="100"/>
      <c r="GV255" s="100"/>
      <c r="GW255" s="100"/>
      <c r="GX255" s="100"/>
      <c r="GY255" s="100"/>
      <c r="GZ255" s="100"/>
      <c r="HA255" s="100"/>
      <c r="HB255" s="100"/>
      <c r="HC255" s="100"/>
      <c r="HD255" s="100"/>
      <c r="HE255" s="100"/>
      <c r="HF255" s="100"/>
      <c r="HG255" s="100"/>
      <c r="HH255" s="100"/>
      <c r="HI255" s="100"/>
      <c r="HJ255" s="100"/>
      <c r="HK255" s="100"/>
      <c r="HL255" s="100"/>
      <c r="HM255" s="100"/>
      <c r="HN255" s="100"/>
      <c r="HO255" s="100"/>
      <c r="HP255" s="100"/>
      <c r="HQ255" s="100"/>
      <c r="HR255" s="100"/>
      <c r="HS255" s="100"/>
      <c r="HT255" s="100"/>
      <c r="HU255" s="100"/>
      <c r="HV255" s="100"/>
      <c r="HW255" s="100"/>
      <c r="HX255" s="100"/>
      <c r="HY255" s="100"/>
      <c r="HZ255" s="100"/>
      <c r="IA255" s="100"/>
      <c r="IB255" s="100"/>
      <c r="IC255" s="100"/>
      <c r="ID255" s="100"/>
      <c r="IE255" s="100"/>
      <c r="IF255" s="100"/>
      <c r="IG255" s="100"/>
      <c r="IH255" s="100"/>
      <c r="II255" s="100"/>
      <c r="IJ255" s="100"/>
      <c r="IK255" s="100"/>
      <c r="IL255" s="100"/>
      <c r="IM255" s="100"/>
      <c r="IN255" s="100"/>
      <c r="IO255" s="100"/>
      <c r="IP255" s="100"/>
      <c r="IQ255" s="100"/>
      <c r="IR255" s="100"/>
    </row>
    <row r="256" spans="1:252" ht="109.2" x14ac:dyDescent="0.3">
      <c r="A256" s="120" t="s">
        <v>302</v>
      </c>
      <c r="B256" s="124">
        <f t="shared" si="86"/>
        <v>100017</v>
      </c>
      <c r="C256" s="124">
        <f t="shared" si="86"/>
        <v>100017</v>
      </c>
      <c r="D256" s="124">
        <f t="shared" si="86"/>
        <v>0</v>
      </c>
      <c r="E256" s="124">
        <v>0</v>
      </c>
      <c r="F256" s="124">
        <v>0</v>
      </c>
      <c r="G256" s="124">
        <f t="shared" si="87"/>
        <v>0</v>
      </c>
      <c r="H256" s="124"/>
      <c r="I256" s="124"/>
      <c r="J256" s="124">
        <f t="shared" si="88"/>
        <v>0</v>
      </c>
      <c r="K256" s="124"/>
      <c r="L256" s="124"/>
      <c r="M256" s="124">
        <f t="shared" si="89"/>
        <v>0</v>
      </c>
      <c r="N256" s="124">
        <v>0</v>
      </c>
      <c r="O256" s="124">
        <v>0</v>
      </c>
      <c r="P256" s="124">
        <f t="shared" si="90"/>
        <v>0</v>
      </c>
      <c r="Q256" s="124">
        <v>0</v>
      </c>
      <c r="R256" s="124">
        <v>0</v>
      </c>
      <c r="S256" s="124">
        <f t="shared" si="91"/>
        <v>0</v>
      </c>
      <c r="T256" s="124">
        <v>0</v>
      </c>
      <c r="U256" s="124">
        <v>0</v>
      </c>
      <c r="V256" s="124">
        <f t="shared" si="92"/>
        <v>0</v>
      </c>
      <c r="W256" s="124">
        <v>0</v>
      </c>
      <c r="X256" s="124">
        <v>0</v>
      </c>
      <c r="Y256" s="124">
        <f t="shared" si="93"/>
        <v>0</v>
      </c>
      <c r="Z256" s="124">
        <v>100017</v>
      </c>
      <c r="AA256" s="124">
        <v>100017</v>
      </c>
      <c r="AB256" s="124">
        <f t="shared" si="94"/>
        <v>0</v>
      </c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  <c r="BE256" s="100"/>
      <c r="BF256" s="100"/>
      <c r="BG256" s="100"/>
      <c r="BH256" s="100"/>
      <c r="BI256" s="100"/>
      <c r="BJ256" s="100"/>
      <c r="BK256" s="100"/>
      <c r="BL256" s="100"/>
      <c r="BM256" s="100"/>
      <c r="BN256" s="100"/>
      <c r="BO256" s="100"/>
      <c r="BP256" s="100"/>
      <c r="BQ256" s="100"/>
      <c r="BR256" s="100"/>
      <c r="BS256" s="100"/>
      <c r="BT256" s="100"/>
      <c r="BU256" s="100"/>
      <c r="BV256" s="100"/>
      <c r="BW256" s="100"/>
      <c r="BX256" s="100"/>
      <c r="BY256" s="100"/>
      <c r="BZ256" s="100"/>
      <c r="CA256" s="100"/>
      <c r="CB256" s="100"/>
      <c r="CC256" s="100"/>
      <c r="CD256" s="100"/>
      <c r="CE256" s="100"/>
      <c r="CF256" s="100"/>
      <c r="CG256" s="100"/>
      <c r="CH256" s="100"/>
      <c r="CI256" s="100"/>
      <c r="CJ256" s="100"/>
      <c r="CK256" s="100"/>
      <c r="CL256" s="100"/>
      <c r="CM256" s="100"/>
      <c r="CN256" s="100"/>
      <c r="CO256" s="100"/>
      <c r="CP256" s="100"/>
      <c r="CQ256" s="100"/>
      <c r="CR256" s="100"/>
      <c r="CS256" s="100"/>
      <c r="CT256" s="100"/>
      <c r="CU256" s="100"/>
      <c r="CV256" s="100"/>
      <c r="CW256" s="100"/>
      <c r="CX256" s="100"/>
      <c r="CY256" s="100"/>
      <c r="CZ256" s="100"/>
      <c r="DA256" s="100"/>
      <c r="DB256" s="100"/>
      <c r="DC256" s="100"/>
      <c r="DD256" s="100"/>
      <c r="DE256" s="100"/>
      <c r="DF256" s="100"/>
      <c r="DG256" s="100"/>
      <c r="DH256" s="100"/>
      <c r="DI256" s="100"/>
      <c r="DJ256" s="100"/>
      <c r="DK256" s="100"/>
      <c r="DL256" s="100"/>
      <c r="DM256" s="100"/>
      <c r="DN256" s="100"/>
      <c r="DO256" s="100"/>
      <c r="DP256" s="100"/>
      <c r="DQ256" s="100"/>
      <c r="DR256" s="100"/>
      <c r="DS256" s="100"/>
      <c r="DT256" s="100"/>
      <c r="DU256" s="100"/>
      <c r="DV256" s="100"/>
      <c r="DW256" s="100"/>
      <c r="DX256" s="100"/>
      <c r="DY256" s="100"/>
      <c r="DZ256" s="100"/>
      <c r="EA256" s="100"/>
      <c r="EB256" s="100"/>
      <c r="EC256" s="100"/>
      <c r="ED256" s="100"/>
      <c r="EE256" s="100"/>
      <c r="EF256" s="100"/>
      <c r="EG256" s="100"/>
      <c r="EH256" s="100"/>
      <c r="EI256" s="100"/>
      <c r="EJ256" s="100"/>
      <c r="EK256" s="100"/>
      <c r="EL256" s="100"/>
      <c r="EM256" s="100"/>
      <c r="EN256" s="100"/>
      <c r="EO256" s="100"/>
      <c r="EP256" s="100"/>
      <c r="EQ256" s="100"/>
      <c r="ER256" s="100"/>
      <c r="ES256" s="100"/>
      <c r="ET256" s="100"/>
      <c r="EU256" s="100"/>
      <c r="EV256" s="100"/>
      <c r="EW256" s="100"/>
      <c r="EX256" s="100"/>
      <c r="EY256" s="100"/>
      <c r="EZ256" s="100"/>
      <c r="FA256" s="100"/>
      <c r="FB256" s="100"/>
      <c r="FC256" s="100"/>
      <c r="FD256" s="100"/>
      <c r="FE256" s="100"/>
      <c r="FF256" s="100"/>
      <c r="FG256" s="100"/>
      <c r="FH256" s="100"/>
      <c r="FI256" s="100"/>
      <c r="FJ256" s="100"/>
      <c r="FK256" s="100"/>
      <c r="FL256" s="100"/>
      <c r="FM256" s="100"/>
      <c r="FN256" s="100"/>
      <c r="FO256" s="100"/>
      <c r="FP256" s="100"/>
      <c r="FQ256" s="100"/>
      <c r="FR256" s="100"/>
      <c r="FS256" s="100"/>
      <c r="FT256" s="100"/>
      <c r="FU256" s="100"/>
      <c r="FV256" s="100"/>
      <c r="FW256" s="100"/>
      <c r="FX256" s="100"/>
      <c r="FY256" s="100"/>
      <c r="FZ256" s="100"/>
      <c r="GA256" s="100"/>
      <c r="GB256" s="100"/>
      <c r="GC256" s="100"/>
      <c r="GD256" s="100"/>
      <c r="GE256" s="100"/>
      <c r="GF256" s="100"/>
      <c r="GG256" s="100"/>
      <c r="GH256" s="100"/>
      <c r="GI256" s="100"/>
      <c r="GJ256" s="100"/>
      <c r="GK256" s="100"/>
      <c r="GL256" s="100"/>
      <c r="GM256" s="100"/>
      <c r="GN256" s="100"/>
      <c r="GO256" s="100"/>
      <c r="GP256" s="100"/>
      <c r="GQ256" s="100"/>
      <c r="GR256" s="100"/>
      <c r="GS256" s="100"/>
      <c r="GT256" s="100"/>
      <c r="GU256" s="100"/>
      <c r="GV256" s="100"/>
      <c r="GW256" s="100"/>
      <c r="GX256" s="100"/>
      <c r="GY256" s="100"/>
      <c r="GZ256" s="100"/>
      <c r="HA256" s="100"/>
      <c r="HB256" s="100"/>
      <c r="HC256" s="100"/>
      <c r="HD256" s="100"/>
      <c r="HE256" s="100"/>
      <c r="HF256" s="100"/>
      <c r="HG256" s="100"/>
      <c r="HH256" s="100"/>
      <c r="HI256" s="100"/>
      <c r="HJ256" s="100"/>
      <c r="HK256" s="100"/>
      <c r="HL256" s="100"/>
      <c r="HM256" s="100"/>
      <c r="HN256" s="100"/>
      <c r="HO256" s="100"/>
      <c r="HP256" s="100"/>
      <c r="HQ256" s="100"/>
      <c r="HR256" s="100"/>
      <c r="HS256" s="100"/>
      <c r="HT256" s="100"/>
      <c r="HU256" s="100"/>
      <c r="HV256" s="100"/>
      <c r="HW256" s="100"/>
      <c r="HX256" s="100"/>
      <c r="HY256" s="100"/>
      <c r="HZ256" s="100"/>
      <c r="IA256" s="100"/>
      <c r="IB256" s="100"/>
      <c r="IC256" s="100"/>
      <c r="ID256" s="100"/>
      <c r="IE256" s="100"/>
      <c r="IF256" s="100"/>
      <c r="IG256" s="100"/>
      <c r="IH256" s="100"/>
      <c r="II256" s="100"/>
      <c r="IJ256" s="100"/>
      <c r="IK256" s="100"/>
      <c r="IL256" s="100"/>
      <c r="IM256" s="100"/>
      <c r="IN256" s="100"/>
      <c r="IO256" s="100"/>
      <c r="IP256" s="100"/>
      <c r="IQ256" s="100"/>
      <c r="IR256" s="100"/>
    </row>
    <row r="257" spans="1:252" ht="31.2" x14ac:dyDescent="0.3">
      <c r="A257" s="120" t="s">
        <v>303</v>
      </c>
      <c r="B257" s="124">
        <f t="shared" si="86"/>
        <v>133200</v>
      </c>
      <c r="C257" s="124">
        <f t="shared" si="86"/>
        <v>133200</v>
      </c>
      <c r="D257" s="124">
        <f t="shared" si="86"/>
        <v>0</v>
      </c>
      <c r="E257" s="124">
        <v>0</v>
      </c>
      <c r="F257" s="124">
        <v>0</v>
      </c>
      <c r="G257" s="124">
        <f t="shared" si="87"/>
        <v>0</v>
      </c>
      <c r="H257" s="124">
        <v>0</v>
      </c>
      <c r="I257" s="124">
        <v>0</v>
      </c>
      <c r="J257" s="124">
        <f t="shared" si="88"/>
        <v>0</v>
      </c>
      <c r="K257" s="124">
        <v>133200</v>
      </c>
      <c r="L257" s="124">
        <v>133200</v>
      </c>
      <c r="M257" s="124">
        <f t="shared" si="89"/>
        <v>0</v>
      </c>
      <c r="N257" s="124">
        <v>0</v>
      </c>
      <c r="O257" s="124">
        <v>0</v>
      </c>
      <c r="P257" s="124">
        <f t="shared" si="90"/>
        <v>0</v>
      </c>
      <c r="Q257" s="124">
        <v>0</v>
      </c>
      <c r="R257" s="124">
        <v>0</v>
      </c>
      <c r="S257" s="124">
        <f t="shared" si="91"/>
        <v>0</v>
      </c>
      <c r="T257" s="124">
        <v>0</v>
      </c>
      <c r="U257" s="124">
        <v>0</v>
      </c>
      <c r="V257" s="124">
        <f t="shared" si="92"/>
        <v>0</v>
      </c>
      <c r="W257" s="124">
        <v>0</v>
      </c>
      <c r="X257" s="124">
        <v>0</v>
      </c>
      <c r="Y257" s="124">
        <f t="shared" si="93"/>
        <v>0</v>
      </c>
      <c r="Z257" s="124">
        <v>0</v>
      </c>
      <c r="AA257" s="124">
        <v>0</v>
      </c>
      <c r="AB257" s="124">
        <f t="shared" si="94"/>
        <v>0</v>
      </c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0"/>
      <c r="BD257" s="100"/>
      <c r="BE257" s="100"/>
      <c r="BF257" s="100"/>
      <c r="BG257" s="100"/>
      <c r="BH257" s="100"/>
      <c r="BI257" s="100"/>
      <c r="BJ257" s="100"/>
      <c r="BK257" s="100"/>
      <c r="BL257" s="100"/>
      <c r="BM257" s="100"/>
      <c r="BN257" s="100"/>
      <c r="BO257" s="100"/>
      <c r="BP257" s="100"/>
      <c r="BQ257" s="100"/>
      <c r="BR257" s="100"/>
      <c r="BS257" s="100"/>
      <c r="BT257" s="100"/>
      <c r="BU257" s="100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  <c r="CV257" s="100"/>
      <c r="CW257" s="100"/>
      <c r="CX257" s="100"/>
      <c r="CY257" s="100"/>
      <c r="CZ257" s="100"/>
      <c r="DA257" s="100"/>
      <c r="DB257" s="100"/>
      <c r="DC257" s="100"/>
      <c r="DD257" s="100"/>
      <c r="DE257" s="100"/>
      <c r="DF257" s="100"/>
      <c r="DG257" s="100"/>
      <c r="DH257" s="100"/>
      <c r="DI257" s="100"/>
      <c r="DJ257" s="100"/>
      <c r="DK257" s="100"/>
      <c r="DL257" s="100"/>
      <c r="DM257" s="100"/>
      <c r="DN257" s="100"/>
      <c r="DO257" s="100"/>
      <c r="DP257" s="100"/>
      <c r="DQ257" s="100"/>
      <c r="DR257" s="100"/>
      <c r="DS257" s="100"/>
      <c r="DT257" s="100"/>
      <c r="DU257" s="100"/>
      <c r="DV257" s="100"/>
      <c r="DW257" s="100"/>
      <c r="DX257" s="100"/>
      <c r="DY257" s="100"/>
      <c r="DZ257" s="100"/>
      <c r="EA257" s="100"/>
      <c r="EB257" s="100"/>
      <c r="EC257" s="100"/>
      <c r="ED257" s="100"/>
      <c r="EE257" s="100"/>
      <c r="EF257" s="100"/>
      <c r="EG257" s="100"/>
      <c r="EH257" s="100"/>
      <c r="EI257" s="100"/>
      <c r="EJ257" s="100"/>
      <c r="EK257" s="100"/>
      <c r="EL257" s="100"/>
      <c r="EM257" s="100"/>
      <c r="EN257" s="100"/>
      <c r="EO257" s="100"/>
      <c r="EP257" s="100"/>
      <c r="EQ257" s="100"/>
      <c r="ER257" s="100"/>
      <c r="ES257" s="100"/>
      <c r="ET257" s="100"/>
      <c r="EU257" s="100"/>
      <c r="EV257" s="100"/>
      <c r="EW257" s="100"/>
      <c r="EX257" s="100"/>
      <c r="EY257" s="100"/>
      <c r="EZ257" s="100"/>
      <c r="FA257" s="100"/>
      <c r="FB257" s="100"/>
      <c r="FC257" s="100"/>
      <c r="FD257" s="100"/>
      <c r="FE257" s="100"/>
      <c r="FF257" s="100"/>
      <c r="FG257" s="100"/>
      <c r="FH257" s="100"/>
      <c r="FI257" s="100"/>
      <c r="FJ257" s="100"/>
      <c r="FK257" s="100"/>
      <c r="FL257" s="100"/>
      <c r="FM257" s="100"/>
      <c r="FN257" s="100"/>
      <c r="FO257" s="100"/>
      <c r="FP257" s="100"/>
      <c r="FQ257" s="100"/>
      <c r="FR257" s="100"/>
      <c r="FS257" s="100"/>
      <c r="FT257" s="100"/>
      <c r="FU257" s="100"/>
      <c r="FV257" s="100"/>
      <c r="FW257" s="100"/>
      <c r="FX257" s="100"/>
      <c r="FY257" s="100"/>
      <c r="FZ257" s="100"/>
      <c r="GA257" s="100"/>
      <c r="GB257" s="100"/>
      <c r="GC257" s="100"/>
      <c r="GD257" s="100"/>
      <c r="GE257" s="100"/>
      <c r="GF257" s="100"/>
      <c r="GG257" s="100"/>
      <c r="GH257" s="100"/>
      <c r="GI257" s="100"/>
      <c r="GJ257" s="100"/>
      <c r="GK257" s="100"/>
      <c r="GL257" s="100"/>
      <c r="GM257" s="100"/>
      <c r="GN257" s="100"/>
      <c r="GO257" s="100"/>
      <c r="GP257" s="100"/>
      <c r="GQ257" s="100"/>
      <c r="GR257" s="100"/>
      <c r="GS257" s="100"/>
      <c r="GT257" s="100"/>
      <c r="GU257" s="100"/>
      <c r="GV257" s="100"/>
      <c r="GW257" s="100"/>
      <c r="GX257" s="100"/>
      <c r="GY257" s="100"/>
      <c r="GZ257" s="100"/>
      <c r="HA257" s="100"/>
      <c r="HB257" s="100"/>
      <c r="HC257" s="100"/>
      <c r="HD257" s="100"/>
      <c r="HE257" s="100"/>
      <c r="HF257" s="100"/>
      <c r="HG257" s="100"/>
      <c r="HH257" s="100"/>
      <c r="HI257" s="100"/>
      <c r="HJ257" s="100"/>
      <c r="HK257" s="100"/>
      <c r="HL257" s="100"/>
      <c r="HM257" s="100"/>
      <c r="HN257" s="100"/>
      <c r="HO257" s="100"/>
      <c r="HP257" s="100"/>
      <c r="HQ257" s="100"/>
      <c r="HR257" s="100"/>
      <c r="HS257" s="100"/>
      <c r="HT257" s="100"/>
      <c r="HU257" s="100"/>
      <c r="HV257" s="100"/>
      <c r="HW257" s="100"/>
      <c r="HX257" s="100"/>
      <c r="HY257" s="100"/>
      <c r="HZ257" s="100"/>
      <c r="IA257" s="100"/>
      <c r="IB257" s="100"/>
      <c r="IC257" s="100"/>
      <c r="ID257" s="100"/>
      <c r="IE257" s="100"/>
      <c r="IF257" s="100"/>
      <c r="IG257" s="100"/>
      <c r="IH257" s="100"/>
      <c r="II257" s="100"/>
      <c r="IJ257" s="100"/>
      <c r="IK257" s="100"/>
      <c r="IL257" s="100"/>
      <c r="IM257" s="100"/>
      <c r="IN257" s="100"/>
      <c r="IO257" s="100"/>
      <c r="IP257" s="100"/>
      <c r="IQ257" s="100"/>
      <c r="IR257" s="100"/>
    </row>
    <row r="258" spans="1:252" ht="31.2" x14ac:dyDescent="0.3">
      <c r="A258" s="120" t="s">
        <v>304</v>
      </c>
      <c r="B258" s="124">
        <f t="shared" si="86"/>
        <v>11489</v>
      </c>
      <c r="C258" s="124">
        <f t="shared" si="86"/>
        <v>11489</v>
      </c>
      <c r="D258" s="124">
        <f t="shared" si="86"/>
        <v>0</v>
      </c>
      <c r="E258" s="124">
        <v>0</v>
      </c>
      <c r="F258" s="124">
        <v>0</v>
      </c>
      <c r="G258" s="124">
        <f t="shared" si="87"/>
        <v>0</v>
      </c>
      <c r="H258" s="124">
        <v>0</v>
      </c>
      <c r="I258" s="124">
        <v>0</v>
      </c>
      <c r="J258" s="124">
        <f t="shared" si="88"/>
        <v>0</v>
      </c>
      <c r="K258" s="124">
        <f>6839-6839+11489</f>
        <v>11489</v>
      </c>
      <c r="L258" s="124">
        <f>6839-6839+11489</f>
        <v>11489</v>
      </c>
      <c r="M258" s="124">
        <f t="shared" si="89"/>
        <v>0</v>
      </c>
      <c r="N258" s="124">
        <v>0</v>
      </c>
      <c r="O258" s="124">
        <v>0</v>
      </c>
      <c r="P258" s="124">
        <f t="shared" si="90"/>
        <v>0</v>
      </c>
      <c r="Q258" s="124">
        <v>0</v>
      </c>
      <c r="R258" s="124">
        <v>0</v>
      </c>
      <c r="S258" s="124">
        <f t="shared" si="91"/>
        <v>0</v>
      </c>
      <c r="T258" s="124">
        <v>0</v>
      </c>
      <c r="U258" s="124">
        <v>0</v>
      </c>
      <c r="V258" s="124">
        <f t="shared" si="92"/>
        <v>0</v>
      </c>
      <c r="W258" s="124">
        <v>0</v>
      </c>
      <c r="X258" s="124">
        <v>0</v>
      </c>
      <c r="Y258" s="124">
        <f t="shared" si="93"/>
        <v>0</v>
      </c>
      <c r="Z258" s="124">
        <v>0</v>
      </c>
      <c r="AA258" s="124">
        <v>0</v>
      </c>
      <c r="AB258" s="124">
        <f t="shared" si="94"/>
        <v>0</v>
      </c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0"/>
      <c r="BD258" s="100"/>
      <c r="BE258" s="100"/>
      <c r="BF258" s="100"/>
      <c r="BG258" s="100"/>
      <c r="BH258" s="100"/>
      <c r="BI258" s="100"/>
      <c r="BJ258" s="100"/>
      <c r="BK258" s="100"/>
      <c r="BL258" s="100"/>
      <c r="BM258" s="100"/>
      <c r="BN258" s="100"/>
      <c r="BO258" s="100"/>
      <c r="BP258" s="100"/>
      <c r="BQ258" s="100"/>
      <c r="BR258" s="100"/>
      <c r="BS258" s="100"/>
      <c r="BT258" s="100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  <c r="EN258" s="100"/>
      <c r="EO258" s="100"/>
      <c r="EP258" s="100"/>
      <c r="EQ258" s="100"/>
      <c r="ER258" s="100"/>
      <c r="ES258" s="100"/>
      <c r="ET258" s="100"/>
      <c r="EU258" s="100"/>
      <c r="EV258" s="100"/>
      <c r="EW258" s="100"/>
      <c r="EX258" s="100"/>
      <c r="EY258" s="100"/>
      <c r="EZ258" s="100"/>
      <c r="FA258" s="100"/>
      <c r="FB258" s="100"/>
      <c r="FC258" s="100"/>
      <c r="FD258" s="100"/>
      <c r="FE258" s="100"/>
      <c r="FF258" s="100"/>
      <c r="FG258" s="100"/>
      <c r="FH258" s="100"/>
      <c r="FI258" s="100"/>
      <c r="FJ258" s="100"/>
      <c r="FK258" s="100"/>
      <c r="FL258" s="100"/>
      <c r="FM258" s="100"/>
      <c r="FN258" s="100"/>
      <c r="FO258" s="100"/>
      <c r="FP258" s="100"/>
      <c r="FQ258" s="100"/>
      <c r="FR258" s="100"/>
      <c r="FS258" s="100"/>
      <c r="FT258" s="100"/>
      <c r="FU258" s="100"/>
      <c r="FV258" s="100"/>
      <c r="FW258" s="100"/>
      <c r="FX258" s="100"/>
      <c r="FY258" s="100"/>
      <c r="FZ258" s="100"/>
      <c r="GA258" s="100"/>
      <c r="GB258" s="100"/>
      <c r="GC258" s="100"/>
      <c r="GD258" s="100"/>
      <c r="GE258" s="100"/>
      <c r="GF258" s="100"/>
      <c r="GG258" s="100"/>
      <c r="GH258" s="100"/>
      <c r="GI258" s="100"/>
      <c r="GJ258" s="100"/>
      <c r="GK258" s="100"/>
      <c r="GL258" s="100"/>
      <c r="GM258" s="100"/>
      <c r="GN258" s="100"/>
      <c r="GO258" s="100"/>
      <c r="GP258" s="100"/>
      <c r="GQ258" s="100"/>
      <c r="GR258" s="100"/>
      <c r="GS258" s="100"/>
      <c r="GT258" s="100"/>
      <c r="GU258" s="100"/>
      <c r="GV258" s="100"/>
      <c r="GW258" s="100"/>
      <c r="GX258" s="100"/>
      <c r="GY258" s="100"/>
      <c r="GZ258" s="100"/>
      <c r="HA258" s="100"/>
      <c r="HB258" s="100"/>
      <c r="HC258" s="100"/>
      <c r="HD258" s="100"/>
      <c r="HE258" s="100"/>
      <c r="HF258" s="100"/>
      <c r="HG258" s="100"/>
      <c r="HH258" s="100"/>
      <c r="HI258" s="100"/>
      <c r="HJ258" s="100"/>
      <c r="HK258" s="100"/>
      <c r="HL258" s="100"/>
      <c r="HM258" s="100"/>
      <c r="HN258" s="100"/>
      <c r="HO258" s="100"/>
      <c r="HP258" s="100"/>
      <c r="HQ258" s="100"/>
      <c r="HR258" s="100"/>
      <c r="HS258" s="100"/>
      <c r="HT258" s="100"/>
      <c r="HU258" s="100"/>
      <c r="HV258" s="100"/>
      <c r="HW258" s="100"/>
      <c r="HX258" s="100"/>
      <c r="HY258" s="100"/>
      <c r="HZ258" s="100"/>
      <c r="IA258" s="100"/>
      <c r="IB258" s="100"/>
      <c r="IC258" s="100"/>
      <c r="ID258" s="100"/>
      <c r="IE258" s="100"/>
      <c r="IF258" s="100"/>
      <c r="IG258" s="100"/>
      <c r="IH258" s="100"/>
      <c r="II258" s="100"/>
      <c r="IJ258" s="100"/>
      <c r="IK258" s="100"/>
      <c r="IL258" s="100"/>
      <c r="IM258" s="100"/>
      <c r="IN258" s="100"/>
      <c r="IO258" s="100"/>
      <c r="IP258" s="100"/>
      <c r="IQ258" s="100"/>
      <c r="IR258" s="100"/>
    </row>
    <row r="259" spans="1:252" ht="31.2" x14ac:dyDescent="0.3">
      <c r="A259" s="120" t="s">
        <v>305</v>
      </c>
      <c r="B259" s="124">
        <f t="shared" si="86"/>
        <v>309157</v>
      </c>
      <c r="C259" s="124">
        <f t="shared" si="86"/>
        <v>381157</v>
      </c>
      <c r="D259" s="124">
        <f t="shared" si="86"/>
        <v>72000</v>
      </c>
      <c r="E259" s="124">
        <v>0</v>
      </c>
      <c r="F259" s="124">
        <v>0</v>
      </c>
      <c r="G259" s="124">
        <f t="shared" si="87"/>
        <v>0</v>
      </c>
      <c r="H259" s="124">
        <v>0</v>
      </c>
      <c r="I259" s="124">
        <v>0</v>
      </c>
      <c r="J259" s="124">
        <f t="shared" si="88"/>
        <v>0</v>
      </c>
      <c r="K259" s="124">
        <f>110000+16262</f>
        <v>126262</v>
      </c>
      <c r="L259" s="124">
        <f>110000+16262+72000</f>
        <v>198262</v>
      </c>
      <c r="M259" s="124">
        <f t="shared" si="89"/>
        <v>72000</v>
      </c>
      <c r="N259" s="124">
        <v>0</v>
      </c>
      <c r="O259" s="124">
        <v>0</v>
      </c>
      <c r="P259" s="124">
        <f t="shared" si="90"/>
        <v>0</v>
      </c>
      <c r="Q259" s="124">
        <v>0</v>
      </c>
      <c r="R259" s="124">
        <v>0</v>
      </c>
      <c r="S259" s="124">
        <f t="shared" si="91"/>
        <v>0</v>
      </c>
      <c r="T259" s="124">
        <v>49157</v>
      </c>
      <c r="U259" s="124">
        <v>49157</v>
      </c>
      <c r="V259" s="124">
        <f t="shared" si="92"/>
        <v>0</v>
      </c>
      <c r="W259" s="124">
        <v>0</v>
      </c>
      <c r="X259" s="124">
        <v>0</v>
      </c>
      <c r="Y259" s="124">
        <f t="shared" si="93"/>
        <v>0</v>
      </c>
      <c r="Z259" s="124">
        <f>150000-16262</f>
        <v>133738</v>
      </c>
      <c r="AA259" s="124">
        <f>150000-16262</f>
        <v>133738</v>
      </c>
      <c r="AB259" s="124">
        <f t="shared" si="94"/>
        <v>0</v>
      </c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  <c r="BE259" s="100"/>
      <c r="BF259" s="100"/>
      <c r="BG259" s="100"/>
      <c r="BH259" s="100"/>
      <c r="BI259" s="100"/>
      <c r="BJ259" s="100"/>
      <c r="BK259" s="100"/>
      <c r="BL259" s="100"/>
      <c r="BM259" s="100"/>
      <c r="BN259" s="100"/>
      <c r="BO259" s="100"/>
      <c r="BP259" s="100"/>
      <c r="BQ259" s="100"/>
      <c r="BR259" s="100"/>
      <c r="BS259" s="100"/>
      <c r="BT259" s="100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  <c r="EN259" s="100"/>
      <c r="EO259" s="100"/>
      <c r="EP259" s="100"/>
      <c r="EQ259" s="100"/>
      <c r="ER259" s="100"/>
      <c r="ES259" s="100"/>
      <c r="ET259" s="100"/>
      <c r="EU259" s="100"/>
      <c r="EV259" s="100"/>
      <c r="EW259" s="100"/>
      <c r="EX259" s="100"/>
      <c r="EY259" s="100"/>
      <c r="EZ259" s="100"/>
      <c r="FA259" s="100"/>
      <c r="FB259" s="100"/>
      <c r="FC259" s="100"/>
      <c r="FD259" s="100"/>
      <c r="FE259" s="100"/>
      <c r="FF259" s="100"/>
      <c r="FG259" s="100"/>
      <c r="FH259" s="100"/>
      <c r="FI259" s="100"/>
      <c r="FJ259" s="100"/>
      <c r="FK259" s="100"/>
      <c r="FL259" s="100"/>
      <c r="FM259" s="100"/>
      <c r="FN259" s="100"/>
      <c r="FO259" s="100"/>
      <c r="FP259" s="100"/>
      <c r="FQ259" s="100"/>
      <c r="FR259" s="100"/>
      <c r="FS259" s="100"/>
      <c r="FT259" s="100"/>
      <c r="FU259" s="100"/>
      <c r="FV259" s="100"/>
      <c r="FW259" s="100"/>
      <c r="FX259" s="100"/>
      <c r="FY259" s="100"/>
      <c r="FZ259" s="100"/>
      <c r="GA259" s="100"/>
      <c r="GB259" s="100"/>
      <c r="GC259" s="100"/>
      <c r="GD259" s="100"/>
      <c r="GE259" s="100"/>
      <c r="GF259" s="100"/>
      <c r="GG259" s="100"/>
      <c r="GH259" s="100"/>
      <c r="GI259" s="100"/>
      <c r="GJ259" s="100"/>
      <c r="GK259" s="100"/>
      <c r="GL259" s="100"/>
      <c r="GM259" s="100"/>
      <c r="GN259" s="100"/>
      <c r="GO259" s="100"/>
      <c r="GP259" s="100"/>
      <c r="GQ259" s="100"/>
      <c r="GR259" s="100"/>
      <c r="GS259" s="100"/>
      <c r="GT259" s="100"/>
      <c r="GU259" s="100"/>
      <c r="GV259" s="100"/>
      <c r="GW259" s="100"/>
      <c r="GX259" s="100"/>
      <c r="GY259" s="100"/>
      <c r="GZ259" s="100"/>
      <c r="HA259" s="100"/>
      <c r="HB259" s="100"/>
      <c r="HC259" s="100"/>
      <c r="HD259" s="100"/>
      <c r="HE259" s="100"/>
      <c r="HF259" s="100"/>
      <c r="HG259" s="100"/>
      <c r="HH259" s="100"/>
      <c r="HI259" s="100"/>
      <c r="HJ259" s="100"/>
      <c r="HK259" s="100"/>
      <c r="HL259" s="100"/>
      <c r="HM259" s="100"/>
      <c r="HN259" s="100"/>
      <c r="HO259" s="100"/>
      <c r="HP259" s="100"/>
      <c r="HQ259" s="100"/>
      <c r="HR259" s="100"/>
      <c r="HS259" s="100"/>
      <c r="HT259" s="100"/>
      <c r="HU259" s="100"/>
      <c r="HV259" s="100"/>
      <c r="HW259" s="100"/>
      <c r="HX259" s="100"/>
      <c r="HY259" s="100"/>
      <c r="HZ259" s="100"/>
      <c r="IA259" s="100"/>
      <c r="IB259" s="100"/>
      <c r="IC259" s="100"/>
      <c r="ID259" s="100"/>
      <c r="IE259" s="100"/>
      <c r="IF259" s="100"/>
      <c r="IG259" s="100"/>
      <c r="IH259" s="100"/>
      <c r="II259" s="100"/>
      <c r="IJ259" s="100"/>
      <c r="IK259" s="100"/>
      <c r="IL259" s="100"/>
      <c r="IM259" s="100"/>
      <c r="IN259" s="100"/>
      <c r="IO259" s="100"/>
      <c r="IP259" s="100"/>
      <c r="IQ259" s="100"/>
      <c r="IR259" s="100"/>
    </row>
    <row r="260" spans="1:252" ht="93.6" x14ac:dyDescent="0.3">
      <c r="A260" s="120" t="s">
        <v>306</v>
      </c>
      <c r="B260" s="124">
        <f t="shared" si="86"/>
        <v>7170891</v>
      </c>
      <c r="C260" s="124">
        <f t="shared" si="86"/>
        <v>7170891</v>
      </c>
      <c r="D260" s="124">
        <f t="shared" si="86"/>
        <v>0</v>
      </c>
      <c r="E260" s="124">
        <v>0</v>
      </c>
      <c r="F260" s="124">
        <v>0</v>
      </c>
      <c r="G260" s="124">
        <f t="shared" si="87"/>
        <v>0</v>
      </c>
      <c r="H260" s="124">
        <v>0</v>
      </c>
      <c r="I260" s="124">
        <v>0</v>
      </c>
      <c r="J260" s="124">
        <f t="shared" si="88"/>
        <v>0</v>
      </c>
      <c r="K260" s="124">
        <v>0</v>
      </c>
      <c r="L260" s="124">
        <v>0</v>
      </c>
      <c r="M260" s="124">
        <f t="shared" si="89"/>
        <v>0</v>
      </c>
      <c r="N260" s="124">
        <v>7170891</v>
      </c>
      <c r="O260" s="124">
        <v>7170891</v>
      </c>
      <c r="P260" s="124">
        <f t="shared" si="90"/>
        <v>0</v>
      </c>
      <c r="Q260" s="124">
        <v>0</v>
      </c>
      <c r="R260" s="124">
        <v>0</v>
      </c>
      <c r="S260" s="124">
        <f t="shared" si="91"/>
        <v>0</v>
      </c>
      <c r="T260" s="124">
        <v>0</v>
      </c>
      <c r="U260" s="124">
        <v>0</v>
      </c>
      <c r="V260" s="124">
        <f t="shared" si="92"/>
        <v>0</v>
      </c>
      <c r="W260" s="124">
        <v>0</v>
      </c>
      <c r="X260" s="124">
        <v>0</v>
      </c>
      <c r="Y260" s="124">
        <f t="shared" si="93"/>
        <v>0</v>
      </c>
      <c r="Z260" s="124">
        <v>0</v>
      </c>
      <c r="AA260" s="124">
        <v>0</v>
      </c>
      <c r="AB260" s="124">
        <f t="shared" si="94"/>
        <v>0</v>
      </c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0"/>
      <c r="BD260" s="100"/>
      <c r="BE260" s="100"/>
      <c r="BF260" s="100"/>
      <c r="BG260" s="100"/>
      <c r="BH260" s="100"/>
      <c r="BI260" s="100"/>
      <c r="BJ260" s="100"/>
      <c r="BK260" s="100"/>
      <c r="BL260" s="100"/>
      <c r="BM260" s="100"/>
      <c r="BN260" s="100"/>
      <c r="BO260" s="100"/>
      <c r="BP260" s="100"/>
      <c r="BQ260" s="100"/>
      <c r="BR260" s="100"/>
      <c r="BS260" s="100"/>
      <c r="BT260" s="100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  <c r="EN260" s="100"/>
      <c r="EO260" s="100"/>
      <c r="EP260" s="100"/>
      <c r="EQ260" s="100"/>
      <c r="ER260" s="100"/>
      <c r="ES260" s="100"/>
      <c r="ET260" s="100"/>
      <c r="EU260" s="100"/>
      <c r="EV260" s="100"/>
      <c r="EW260" s="100"/>
      <c r="EX260" s="100"/>
      <c r="EY260" s="100"/>
      <c r="EZ260" s="100"/>
      <c r="FA260" s="100"/>
      <c r="FB260" s="100"/>
      <c r="FC260" s="100"/>
      <c r="FD260" s="100"/>
      <c r="FE260" s="100"/>
      <c r="FF260" s="100"/>
      <c r="FG260" s="100"/>
      <c r="FH260" s="100"/>
      <c r="FI260" s="100"/>
      <c r="FJ260" s="100"/>
      <c r="FK260" s="100"/>
      <c r="FL260" s="100"/>
      <c r="FM260" s="100"/>
      <c r="FN260" s="100"/>
      <c r="FO260" s="100"/>
      <c r="FP260" s="100"/>
      <c r="FQ260" s="100"/>
      <c r="FR260" s="100"/>
      <c r="FS260" s="100"/>
      <c r="FT260" s="100"/>
      <c r="FU260" s="100"/>
      <c r="FV260" s="100"/>
      <c r="FW260" s="100"/>
      <c r="FX260" s="100"/>
      <c r="FY260" s="100"/>
      <c r="FZ260" s="100"/>
      <c r="GA260" s="100"/>
      <c r="GB260" s="100"/>
      <c r="GC260" s="100"/>
      <c r="GD260" s="100"/>
      <c r="GE260" s="100"/>
      <c r="GF260" s="100"/>
      <c r="GG260" s="100"/>
      <c r="GH260" s="100"/>
      <c r="GI260" s="100"/>
      <c r="GJ260" s="100"/>
      <c r="GK260" s="100"/>
      <c r="GL260" s="100"/>
      <c r="GM260" s="100"/>
      <c r="GN260" s="100"/>
      <c r="GO260" s="100"/>
      <c r="GP260" s="100"/>
      <c r="GQ260" s="100"/>
      <c r="GR260" s="100"/>
      <c r="GS260" s="100"/>
      <c r="GT260" s="100"/>
      <c r="GU260" s="100"/>
      <c r="GV260" s="100"/>
      <c r="GW260" s="100"/>
      <c r="GX260" s="100"/>
      <c r="GY260" s="100"/>
      <c r="GZ260" s="100"/>
      <c r="HA260" s="100"/>
      <c r="HB260" s="100"/>
      <c r="HC260" s="100"/>
      <c r="HD260" s="100"/>
      <c r="HE260" s="100"/>
      <c r="HF260" s="100"/>
      <c r="HG260" s="100"/>
      <c r="HH260" s="100"/>
      <c r="HI260" s="100"/>
      <c r="HJ260" s="100"/>
      <c r="HK260" s="100"/>
      <c r="HL260" s="100"/>
      <c r="HM260" s="100"/>
      <c r="HN260" s="100"/>
      <c r="HO260" s="100"/>
      <c r="HP260" s="100"/>
      <c r="HQ260" s="100"/>
      <c r="HR260" s="100"/>
      <c r="HS260" s="100"/>
      <c r="HT260" s="100"/>
      <c r="HU260" s="100"/>
      <c r="HV260" s="100"/>
      <c r="HW260" s="100"/>
      <c r="HX260" s="100"/>
      <c r="HY260" s="100"/>
      <c r="HZ260" s="100"/>
      <c r="IA260" s="100"/>
      <c r="IB260" s="100"/>
      <c r="IC260" s="100"/>
      <c r="ID260" s="100"/>
      <c r="IE260" s="100"/>
      <c r="IF260" s="100"/>
      <c r="IG260" s="100"/>
      <c r="IH260" s="100"/>
      <c r="II260" s="100"/>
      <c r="IJ260" s="100"/>
      <c r="IK260" s="100"/>
      <c r="IL260" s="100"/>
      <c r="IM260" s="100"/>
      <c r="IN260" s="100"/>
      <c r="IO260" s="100"/>
      <c r="IP260" s="100"/>
      <c r="IQ260" s="100"/>
      <c r="IR260" s="100"/>
    </row>
    <row r="261" spans="1:252" x14ac:dyDescent="0.3">
      <c r="A261" s="123" t="s">
        <v>307</v>
      </c>
      <c r="B261" s="124">
        <f t="shared" si="86"/>
        <v>12659</v>
      </c>
      <c r="C261" s="124">
        <f t="shared" si="86"/>
        <v>12659</v>
      </c>
      <c r="D261" s="124">
        <f t="shared" si="86"/>
        <v>0</v>
      </c>
      <c r="E261" s="124">
        <v>0</v>
      </c>
      <c r="F261" s="124">
        <v>0</v>
      </c>
      <c r="G261" s="124">
        <f t="shared" si="87"/>
        <v>0</v>
      </c>
      <c r="H261" s="124">
        <v>0</v>
      </c>
      <c r="I261" s="124">
        <v>0</v>
      </c>
      <c r="J261" s="124">
        <f t="shared" si="88"/>
        <v>0</v>
      </c>
      <c r="K261" s="124">
        <v>12659</v>
      </c>
      <c r="L261" s="124">
        <v>12659</v>
      </c>
      <c r="M261" s="124">
        <f t="shared" si="89"/>
        <v>0</v>
      </c>
      <c r="N261" s="124">
        <v>0</v>
      </c>
      <c r="O261" s="124">
        <v>0</v>
      </c>
      <c r="P261" s="124">
        <f t="shared" si="90"/>
        <v>0</v>
      </c>
      <c r="Q261" s="124">
        <v>0</v>
      </c>
      <c r="R261" s="124">
        <v>0</v>
      </c>
      <c r="S261" s="124">
        <f t="shared" si="91"/>
        <v>0</v>
      </c>
      <c r="T261" s="124"/>
      <c r="U261" s="124"/>
      <c r="V261" s="124">
        <f t="shared" si="92"/>
        <v>0</v>
      </c>
      <c r="W261" s="124">
        <v>0</v>
      </c>
      <c r="X261" s="124">
        <v>0</v>
      </c>
      <c r="Y261" s="124">
        <f t="shared" si="93"/>
        <v>0</v>
      </c>
      <c r="Z261" s="124">
        <v>0</v>
      </c>
      <c r="AA261" s="124">
        <v>0</v>
      </c>
      <c r="AB261" s="124">
        <f t="shared" si="94"/>
        <v>0</v>
      </c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0"/>
      <c r="BD261" s="100"/>
      <c r="BE261" s="100"/>
      <c r="BF261" s="100"/>
      <c r="BG261" s="100"/>
      <c r="BH261" s="100"/>
      <c r="BI261" s="100"/>
      <c r="BJ261" s="100"/>
      <c r="BK261" s="100"/>
      <c r="BL261" s="100"/>
      <c r="BM261" s="100"/>
      <c r="BN261" s="100"/>
      <c r="BO261" s="100"/>
      <c r="BP261" s="100"/>
      <c r="BQ261" s="100"/>
      <c r="BR261" s="100"/>
      <c r="BS261" s="100"/>
      <c r="BT261" s="100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  <c r="EN261" s="100"/>
      <c r="EO261" s="100"/>
      <c r="EP261" s="100"/>
      <c r="EQ261" s="100"/>
      <c r="ER261" s="100"/>
      <c r="ES261" s="100"/>
      <c r="ET261" s="100"/>
      <c r="EU261" s="100"/>
      <c r="EV261" s="100"/>
      <c r="EW261" s="100"/>
      <c r="EX261" s="100"/>
      <c r="EY261" s="100"/>
      <c r="EZ261" s="100"/>
      <c r="FA261" s="100"/>
      <c r="FB261" s="100"/>
      <c r="FC261" s="100"/>
      <c r="FD261" s="100"/>
      <c r="FE261" s="100"/>
      <c r="FF261" s="100"/>
      <c r="FG261" s="100"/>
      <c r="FH261" s="100"/>
      <c r="FI261" s="100"/>
      <c r="FJ261" s="100"/>
      <c r="FK261" s="100"/>
      <c r="FL261" s="100"/>
      <c r="FM261" s="100"/>
      <c r="FN261" s="100"/>
      <c r="FO261" s="100"/>
      <c r="FP261" s="100"/>
      <c r="FQ261" s="100"/>
      <c r="FR261" s="100"/>
      <c r="FS261" s="100"/>
      <c r="FT261" s="100"/>
      <c r="FU261" s="100"/>
      <c r="FV261" s="100"/>
      <c r="FW261" s="100"/>
      <c r="FX261" s="100"/>
      <c r="FY261" s="100"/>
      <c r="FZ261" s="100"/>
      <c r="GA261" s="100"/>
      <c r="GB261" s="100"/>
      <c r="GC261" s="100"/>
      <c r="GD261" s="100"/>
      <c r="GE261" s="100"/>
      <c r="GF261" s="100"/>
      <c r="GG261" s="100"/>
      <c r="GH261" s="100"/>
      <c r="GI261" s="100"/>
      <c r="GJ261" s="100"/>
      <c r="GK261" s="100"/>
      <c r="GL261" s="100"/>
      <c r="GM261" s="100"/>
      <c r="GN261" s="100"/>
      <c r="GO261" s="100"/>
      <c r="GP261" s="100"/>
      <c r="GQ261" s="100"/>
      <c r="GR261" s="100"/>
      <c r="GS261" s="100"/>
      <c r="GT261" s="100"/>
      <c r="GU261" s="100"/>
      <c r="GV261" s="100"/>
      <c r="GW261" s="100"/>
      <c r="GX261" s="100"/>
      <c r="GY261" s="100"/>
      <c r="GZ261" s="100"/>
      <c r="HA261" s="100"/>
      <c r="HB261" s="100"/>
      <c r="HC261" s="100"/>
      <c r="HD261" s="100"/>
      <c r="HE261" s="100"/>
      <c r="HF261" s="100"/>
      <c r="HG261" s="100"/>
      <c r="HH261" s="100"/>
      <c r="HI261" s="100"/>
      <c r="HJ261" s="100"/>
      <c r="HK261" s="100"/>
      <c r="HL261" s="100"/>
      <c r="HM261" s="100"/>
      <c r="HN261" s="100"/>
      <c r="HO261" s="100"/>
      <c r="HP261" s="100"/>
      <c r="HQ261" s="100"/>
      <c r="HR261" s="100"/>
      <c r="HS261" s="100"/>
      <c r="HT261" s="100"/>
      <c r="HU261" s="100"/>
      <c r="HV261" s="100"/>
      <c r="HW261" s="100"/>
      <c r="HX261" s="100"/>
      <c r="HY261" s="100"/>
      <c r="HZ261" s="100"/>
      <c r="IA261" s="100"/>
      <c r="IB261" s="100"/>
      <c r="IC261" s="100"/>
      <c r="ID261" s="100"/>
      <c r="IE261" s="100"/>
      <c r="IF261" s="100"/>
      <c r="IG261" s="100"/>
      <c r="IH261" s="100"/>
      <c r="II261" s="100"/>
      <c r="IJ261" s="100"/>
      <c r="IK261" s="100"/>
      <c r="IL261" s="100"/>
      <c r="IM261" s="100"/>
      <c r="IN261" s="100"/>
      <c r="IO261" s="100"/>
      <c r="IP261" s="100"/>
      <c r="IQ261" s="100"/>
      <c r="IR261" s="100"/>
    </row>
    <row r="262" spans="1:252" ht="31.2" x14ac:dyDescent="0.3">
      <c r="A262" s="123" t="s">
        <v>308</v>
      </c>
      <c r="B262" s="124">
        <f t="shared" si="86"/>
        <v>13793</v>
      </c>
      <c r="C262" s="124">
        <f t="shared" si="86"/>
        <v>13793</v>
      </c>
      <c r="D262" s="124">
        <f t="shared" si="86"/>
        <v>0</v>
      </c>
      <c r="E262" s="124">
        <v>0</v>
      </c>
      <c r="F262" s="124">
        <v>0</v>
      </c>
      <c r="G262" s="124">
        <f t="shared" si="87"/>
        <v>0</v>
      </c>
      <c r="H262" s="124">
        <v>0</v>
      </c>
      <c r="I262" s="124">
        <v>0</v>
      </c>
      <c r="J262" s="124">
        <f t="shared" si="88"/>
        <v>0</v>
      </c>
      <c r="K262" s="124">
        <v>13793</v>
      </c>
      <c r="L262" s="124">
        <v>13793</v>
      </c>
      <c r="M262" s="124">
        <f t="shared" si="89"/>
        <v>0</v>
      </c>
      <c r="N262" s="124">
        <v>0</v>
      </c>
      <c r="O262" s="124">
        <v>0</v>
      </c>
      <c r="P262" s="124">
        <f t="shared" si="90"/>
        <v>0</v>
      </c>
      <c r="Q262" s="124">
        <v>0</v>
      </c>
      <c r="R262" s="124">
        <v>0</v>
      </c>
      <c r="S262" s="124">
        <f t="shared" si="91"/>
        <v>0</v>
      </c>
      <c r="T262" s="124"/>
      <c r="U262" s="124"/>
      <c r="V262" s="124">
        <f t="shared" si="92"/>
        <v>0</v>
      </c>
      <c r="W262" s="124">
        <v>0</v>
      </c>
      <c r="X262" s="124">
        <v>0</v>
      </c>
      <c r="Y262" s="124">
        <f t="shared" si="93"/>
        <v>0</v>
      </c>
      <c r="Z262" s="124">
        <v>0</v>
      </c>
      <c r="AA262" s="124">
        <v>0</v>
      </c>
      <c r="AB262" s="124">
        <f t="shared" si="94"/>
        <v>0</v>
      </c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0"/>
      <c r="BD262" s="100"/>
      <c r="BE262" s="100"/>
      <c r="BF262" s="100"/>
      <c r="BG262" s="100"/>
      <c r="BH262" s="100"/>
      <c r="BI262" s="100"/>
      <c r="BJ262" s="100"/>
      <c r="BK262" s="100"/>
      <c r="BL262" s="100"/>
      <c r="BM262" s="100"/>
      <c r="BN262" s="100"/>
      <c r="BO262" s="100"/>
      <c r="BP262" s="100"/>
      <c r="BQ262" s="100"/>
      <c r="BR262" s="100"/>
      <c r="BS262" s="100"/>
      <c r="BT262" s="100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0"/>
      <c r="CE262" s="100"/>
      <c r="CF262" s="100"/>
      <c r="CG262" s="100"/>
      <c r="CH262" s="100"/>
      <c r="CI262" s="100"/>
      <c r="CJ262" s="100"/>
      <c r="CK262" s="100"/>
      <c r="CL262" s="100"/>
      <c r="CM262" s="100"/>
      <c r="CN262" s="100"/>
      <c r="CO262" s="100"/>
      <c r="CP262" s="100"/>
      <c r="CQ262" s="100"/>
      <c r="CR262" s="100"/>
      <c r="CS262" s="100"/>
      <c r="CT262" s="100"/>
      <c r="CU262" s="100"/>
      <c r="CV262" s="100"/>
      <c r="CW262" s="100"/>
      <c r="CX262" s="100"/>
      <c r="CY262" s="100"/>
      <c r="CZ262" s="100"/>
      <c r="DA262" s="100"/>
      <c r="DB262" s="100"/>
      <c r="DC262" s="100"/>
      <c r="DD262" s="100"/>
      <c r="DE262" s="100"/>
      <c r="DF262" s="100"/>
      <c r="DG262" s="100"/>
      <c r="DH262" s="100"/>
      <c r="DI262" s="100"/>
      <c r="DJ262" s="100"/>
      <c r="DK262" s="100"/>
      <c r="DL262" s="100"/>
      <c r="DM262" s="100"/>
      <c r="DN262" s="100"/>
      <c r="DO262" s="100"/>
      <c r="DP262" s="100"/>
      <c r="DQ262" s="100"/>
      <c r="DR262" s="100"/>
      <c r="DS262" s="100"/>
      <c r="DT262" s="100"/>
      <c r="DU262" s="100"/>
      <c r="DV262" s="100"/>
      <c r="DW262" s="100"/>
      <c r="DX262" s="100"/>
      <c r="DY262" s="100"/>
      <c r="DZ262" s="100"/>
      <c r="EA262" s="100"/>
      <c r="EB262" s="100"/>
      <c r="EC262" s="100"/>
      <c r="ED262" s="100"/>
      <c r="EE262" s="100"/>
      <c r="EF262" s="100"/>
      <c r="EG262" s="100"/>
      <c r="EH262" s="100"/>
      <c r="EI262" s="100"/>
      <c r="EJ262" s="100"/>
      <c r="EK262" s="100"/>
      <c r="EL262" s="100"/>
      <c r="EM262" s="100"/>
      <c r="EN262" s="100"/>
      <c r="EO262" s="100"/>
      <c r="EP262" s="100"/>
      <c r="EQ262" s="100"/>
      <c r="ER262" s="100"/>
      <c r="ES262" s="100"/>
      <c r="ET262" s="100"/>
      <c r="EU262" s="100"/>
      <c r="EV262" s="100"/>
      <c r="EW262" s="100"/>
      <c r="EX262" s="100"/>
      <c r="EY262" s="100"/>
      <c r="EZ262" s="100"/>
      <c r="FA262" s="100"/>
      <c r="FB262" s="100"/>
      <c r="FC262" s="100"/>
      <c r="FD262" s="100"/>
      <c r="FE262" s="100"/>
      <c r="FF262" s="100"/>
      <c r="FG262" s="100"/>
      <c r="FH262" s="100"/>
      <c r="FI262" s="100"/>
      <c r="FJ262" s="100"/>
      <c r="FK262" s="100"/>
      <c r="FL262" s="100"/>
      <c r="FM262" s="100"/>
      <c r="FN262" s="100"/>
      <c r="FO262" s="100"/>
      <c r="FP262" s="100"/>
      <c r="FQ262" s="100"/>
      <c r="FR262" s="100"/>
      <c r="FS262" s="100"/>
      <c r="FT262" s="100"/>
      <c r="FU262" s="100"/>
      <c r="FV262" s="100"/>
      <c r="FW262" s="100"/>
      <c r="FX262" s="100"/>
      <c r="FY262" s="100"/>
      <c r="FZ262" s="100"/>
      <c r="GA262" s="100"/>
      <c r="GB262" s="100"/>
      <c r="GC262" s="100"/>
      <c r="GD262" s="100"/>
      <c r="GE262" s="100"/>
      <c r="GF262" s="100"/>
      <c r="GG262" s="100"/>
      <c r="GH262" s="100"/>
      <c r="GI262" s="100"/>
      <c r="GJ262" s="100"/>
      <c r="GK262" s="100"/>
      <c r="GL262" s="100"/>
      <c r="GM262" s="100"/>
      <c r="GN262" s="100"/>
      <c r="GO262" s="100"/>
      <c r="GP262" s="100"/>
      <c r="GQ262" s="100"/>
      <c r="GR262" s="100"/>
      <c r="GS262" s="100"/>
      <c r="GT262" s="100"/>
      <c r="GU262" s="100"/>
      <c r="GV262" s="100"/>
      <c r="GW262" s="100"/>
      <c r="GX262" s="100"/>
      <c r="GY262" s="100"/>
      <c r="GZ262" s="100"/>
      <c r="HA262" s="100"/>
      <c r="HB262" s="100"/>
      <c r="HC262" s="100"/>
      <c r="HD262" s="100"/>
      <c r="HE262" s="100"/>
      <c r="HF262" s="100"/>
      <c r="HG262" s="100"/>
      <c r="HH262" s="100"/>
      <c r="HI262" s="100"/>
      <c r="HJ262" s="100"/>
      <c r="HK262" s="100"/>
      <c r="HL262" s="100"/>
      <c r="HM262" s="100"/>
      <c r="HN262" s="100"/>
      <c r="HO262" s="100"/>
      <c r="HP262" s="100"/>
      <c r="HQ262" s="100"/>
      <c r="HR262" s="100"/>
      <c r="HS262" s="100"/>
      <c r="HT262" s="100"/>
      <c r="HU262" s="100"/>
      <c r="HV262" s="100"/>
      <c r="HW262" s="100"/>
      <c r="HX262" s="100"/>
      <c r="HY262" s="100"/>
      <c r="HZ262" s="100"/>
      <c r="IA262" s="100"/>
      <c r="IB262" s="100"/>
      <c r="IC262" s="100"/>
      <c r="ID262" s="100"/>
      <c r="IE262" s="100"/>
      <c r="IF262" s="100"/>
      <c r="IG262" s="100"/>
      <c r="IH262" s="100"/>
      <c r="II262" s="100"/>
      <c r="IJ262" s="100"/>
      <c r="IK262" s="100"/>
      <c r="IL262" s="100"/>
      <c r="IM262" s="100"/>
      <c r="IN262" s="100"/>
      <c r="IO262" s="100"/>
      <c r="IP262" s="100"/>
      <c r="IQ262" s="100"/>
      <c r="IR262" s="100"/>
    </row>
    <row r="263" spans="1:252" ht="31.2" x14ac:dyDescent="0.3">
      <c r="A263" s="123" t="s">
        <v>309</v>
      </c>
      <c r="B263" s="124">
        <f t="shared" si="86"/>
        <v>73860</v>
      </c>
      <c r="C263" s="124">
        <f t="shared" si="86"/>
        <v>73860</v>
      </c>
      <c r="D263" s="124">
        <f t="shared" si="86"/>
        <v>0</v>
      </c>
      <c r="E263" s="124">
        <v>0</v>
      </c>
      <c r="F263" s="124">
        <v>0</v>
      </c>
      <c r="G263" s="124">
        <f t="shared" si="87"/>
        <v>0</v>
      </c>
      <c r="H263" s="124">
        <v>0</v>
      </c>
      <c r="I263" s="124">
        <v>0</v>
      </c>
      <c r="J263" s="124">
        <f t="shared" si="88"/>
        <v>0</v>
      </c>
      <c r="K263" s="124">
        <v>73860</v>
      </c>
      <c r="L263" s="124">
        <v>73860</v>
      </c>
      <c r="M263" s="124">
        <f t="shared" si="89"/>
        <v>0</v>
      </c>
      <c r="N263" s="124">
        <v>0</v>
      </c>
      <c r="O263" s="124">
        <v>0</v>
      </c>
      <c r="P263" s="124">
        <f t="shared" si="90"/>
        <v>0</v>
      </c>
      <c r="Q263" s="124">
        <v>0</v>
      </c>
      <c r="R263" s="124">
        <v>0</v>
      </c>
      <c r="S263" s="124">
        <f t="shared" si="91"/>
        <v>0</v>
      </c>
      <c r="T263" s="124"/>
      <c r="U263" s="124"/>
      <c r="V263" s="124">
        <f t="shared" si="92"/>
        <v>0</v>
      </c>
      <c r="W263" s="124">
        <v>0</v>
      </c>
      <c r="X263" s="124">
        <v>0</v>
      </c>
      <c r="Y263" s="124">
        <f t="shared" si="93"/>
        <v>0</v>
      </c>
      <c r="Z263" s="124">
        <v>0</v>
      </c>
      <c r="AA263" s="124">
        <v>0</v>
      </c>
      <c r="AB263" s="124">
        <f t="shared" si="94"/>
        <v>0</v>
      </c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  <c r="AV263" s="100"/>
      <c r="AW263" s="100"/>
      <c r="AX263" s="100"/>
      <c r="AY263" s="100"/>
      <c r="AZ263" s="100"/>
      <c r="BA263" s="100"/>
      <c r="BB263" s="100"/>
      <c r="BC263" s="100"/>
      <c r="BD263" s="100"/>
      <c r="BE263" s="100"/>
      <c r="BF263" s="100"/>
      <c r="BG263" s="100"/>
      <c r="BH263" s="100"/>
      <c r="BI263" s="100"/>
      <c r="BJ263" s="100"/>
      <c r="BK263" s="100"/>
      <c r="BL263" s="100"/>
      <c r="BM263" s="100"/>
      <c r="BN263" s="100"/>
      <c r="BO263" s="100"/>
      <c r="BP263" s="100"/>
      <c r="BQ263" s="100"/>
      <c r="BR263" s="100"/>
      <c r="BS263" s="100"/>
      <c r="BT263" s="100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0"/>
      <c r="CE263" s="100"/>
      <c r="CF263" s="100"/>
      <c r="CG263" s="100"/>
      <c r="CH263" s="100"/>
      <c r="CI263" s="100"/>
      <c r="CJ263" s="100"/>
      <c r="CK263" s="100"/>
      <c r="CL263" s="100"/>
      <c r="CM263" s="100"/>
      <c r="CN263" s="100"/>
      <c r="CO263" s="100"/>
      <c r="CP263" s="100"/>
      <c r="CQ263" s="100"/>
      <c r="CR263" s="100"/>
      <c r="CS263" s="100"/>
      <c r="CT263" s="100"/>
      <c r="CU263" s="100"/>
      <c r="CV263" s="100"/>
      <c r="CW263" s="100"/>
      <c r="CX263" s="100"/>
      <c r="CY263" s="100"/>
      <c r="CZ263" s="100"/>
      <c r="DA263" s="100"/>
      <c r="DB263" s="100"/>
      <c r="DC263" s="100"/>
      <c r="DD263" s="100"/>
      <c r="DE263" s="100"/>
      <c r="DF263" s="100"/>
      <c r="DG263" s="100"/>
      <c r="DH263" s="100"/>
      <c r="DI263" s="100"/>
      <c r="DJ263" s="100"/>
      <c r="DK263" s="100"/>
      <c r="DL263" s="100"/>
      <c r="DM263" s="100"/>
      <c r="DN263" s="100"/>
      <c r="DO263" s="100"/>
      <c r="DP263" s="100"/>
      <c r="DQ263" s="100"/>
      <c r="DR263" s="100"/>
      <c r="DS263" s="100"/>
      <c r="DT263" s="100"/>
      <c r="DU263" s="100"/>
      <c r="DV263" s="100"/>
      <c r="DW263" s="100"/>
      <c r="DX263" s="100"/>
      <c r="DY263" s="100"/>
      <c r="DZ263" s="100"/>
      <c r="EA263" s="100"/>
      <c r="EB263" s="100"/>
      <c r="EC263" s="100"/>
      <c r="ED263" s="100"/>
      <c r="EE263" s="100"/>
      <c r="EF263" s="100"/>
      <c r="EG263" s="100"/>
      <c r="EH263" s="100"/>
      <c r="EI263" s="100"/>
      <c r="EJ263" s="100"/>
      <c r="EK263" s="100"/>
      <c r="EL263" s="100"/>
      <c r="EM263" s="100"/>
      <c r="EN263" s="100"/>
      <c r="EO263" s="100"/>
      <c r="EP263" s="100"/>
      <c r="EQ263" s="100"/>
      <c r="ER263" s="100"/>
      <c r="ES263" s="100"/>
      <c r="ET263" s="100"/>
      <c r="EU263" s="100"/>
      <c r="EV263" s="100"/>
      <c r="EW263" s="100"/>
      <c r="EX263" s="100"/>
      <c r="EY263" s="100"/>
      <c r="EZ263" s="100"/>
      <c r="FA263" s="100"/>
      <c r="FB263" s="100"/>
      <c r="FC263" s="100"/>
      <c r="FD263" s="100"/>
      <c r="FE263" s="100"/>
      <c r="FF263" s="100"/>
      <c r="FG263" s="100"/>
      <c r="FH263" s="100"/>
      <c r="FI263" s="100"/>
      <c r="FJ263" s="100"/>
      <c r="FK263" s="100"/>
      <c r="FL263" s="100"/>
      <c r="FM263" s="100"/>
      <c r="FN263" s="100"/>
      <c r="FO263" s="100"/>
      <c r="FP263" s="100"/>
      <c r="FQ263" s="100"/>
      <c r="FR263" s="100"/>
      <c r="FS263" s="100"/>
      <c r="FT263" s="100"/>
      <c r="FU263" s="100"/>
      <c r="FV263" s="100"/>
      <c r="FW263" s="100"/>
      <c r="FX263" s="100"/>
      <c r="FY263" s="100"/>
      <c r="FZ263" s="100"/>
      <c r="GA263" s="100"/>
      <c r="GB263" s="100"/>
      <c r="GC263" s="100"/>
      <c r="GD263" s="100"/>
      <c r="GE263" s="100"/>
      <c r="GF263" s="100"/>
      <c r="GG263" s="100"/>
      <c r="GH263" s="100"/>
      <c r="GI263" s="100"/>
      <c r="GJ263" s="100"/>
      <c r="GK263" s="100"/>
      <c r="GL263" s="100"/>
      <c r="GM263" s="100"/>
      <c r="GN263" s="100"/>
      <c r="GO263" s="100"/>
      <c r="GP263" s="100"/>
      <c r="GQ263" s="100"/>
      <c r="GR263" s="100"/>
      <c r="GS263" s="100"/>
      <c r="GT263" s="100"/>
      <c r="GU263" s="100"/>
      <c r="GV263" s="100"/>
      <c r="GW263" s="100"/>
      <c r="GX263" s="100"/>
      <c r="GY263" s="100"/>
      <c r="GZ263" s="100"/>
      <c r="HA263" s="100"/>
      <c r="HB263" s="100"/>
      <c r="HC263" s="100"/>
      <c r="HD263" s="100"/>
      <c r="HE263" s="100"/>
      <c r="HF263" s="100"/>
      <c r="HG263" s="100"/>
      <c r="HH263" s="100"/>
      <c r="HI263" s="100"/>
      <c r="HJ263" s="100"/>
      <c r="HK263" s="100"/>
      <c r="HL263" s="100"/>
      <c r="HM263" s="100"/>
      <c r="HN263" s="100"/>
      <c r="HO263" s="100"/>
      <c r="HP263" s="100"/>
      <c r="HQ263" s="100"/>
      <c r="HR263" s="100"/>
      <c r="HS263" s="100"/>
      <c r="HT263" s="100"/>
      <c r="HU263" s="100"/>
      <c r="HV263" s="100"/>
      <c r="HW263" s="100"/>
      <c r="HX263" s="100"/>
      <c r="HY263" s="100"/>
      <c r="HZ263" s="100"/>
      <c r="IA263" s="100"/>
      <c r="IB263" s="100"/>
      <c r="IC263" s="100"/>
      <c r="ID263" s="100"/>
      <c r="IE263" s="100"/>
      <c r="IF263" s="100"/>
      <c r="IG263" s="100"/>
      <c r="IH263" s="100"/>
      <c r="II263" s="100"/>
      <c r="IJ263" s="100"/>
      <c r="IK263" s="100"/>
      <c r="IL263" s="100"/>
      <c r="IM263" s="100"/>
      <c r="IN263" s="100"/>
      <c r="IO263" s="100"/>
      <c r="IP263" s="100"/>
      <c r="IQ263" s="100"/>
      <c r="IR263" s="100"/>
    </row>
    <row r="264" spans="1:252" ht="62.4" x14ac:dyDescent="0.3">
      <c r="A264" s="123" t="s">
        <v>310</v>
      </c>
      <c r="B264" s="124">
        <f t="shared" si="86"/>
        <v>17518</v>
      </c>
      <c r="C264" s="124">
        <f t="shared" si="86"/>
        <v>17518</v>
      </c>
      <c r="D264" s="124">
        <f t="shared" si="86"/>
        <v>0</v>
      </c>
      <c r="E264" s="124">
        <v>0</v>
      </c>
      <c r="F264" s="124">
        <v>0</v>
      </c>
      <c r="G264" s="124">
        <f t="shared" si="87"/>
        <v>0</v>
      </c>
      <c r="H264" s="124">
        <v>0</v>
      </c>
      <c r="I264" s="124">
        <v>0</v>
      </c>
      <c r="J264" s="124">
        <f t="shared" si="88"/>
        <v>0</v>
      </c>
      <c r="K264" s="124">
        <v>0</v>
      </c>
      <c r="L264" s="124">
        <v>0</v>
      </c>
      <c r="M264" s="124">
        <f t="shared" si="89"/>
        <v>0</v>
      </c>
      <c r="N264" s="124">
        <v>0</v>
      </c>
      <c r="O264" s="124">
        <v>0</v>
      </c>
      <c r="P264" s="124">
        <f t="shared" si="90"/>
        <v>0</v>
      </c>
      <c r="Q264" s="124">
        <v>0</v>
      </c>
      <c r="R264" s="124">
        <v>0</v>
      </c>
      <c r="S264" s="124">
        <f t="shared" si="91"/>
        <v>0</v>
      </c>
      <c r="T264" s="124">
        <v>17518</v>
      </c>
      <c r="U264" s="124">
        <v>17518</v>
      </c>
      <c r="V264" s="124">
        <f t="shared" si="92"/>
        <v>0</v>
      </c>
      <c r="W264" s="124">
        <v>0</v>
      </c>
      <c r="X264" s="124">
        <v>0</v>
      </c>
      <c r="Y264" s="124">
        <f t="shared" si="93"/>
        <v>0</v>
      </c>
      <c r="Z264" s="124">
        <v>0</v>
      </c>
      <c r="AA264" s="124">
        <v>0</v>
      </c>
      <c r="AB264" s="124">
        <f t="shared" si="94"/>
        <v>0</v>
      </c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  <c r="BB264" s="100"/>
      <c r="BC264" s="100"/>
      <c r="BD264" s="100"/>
      <c r="BE264" s="100"/>
      <c r="BF264" s="100"/>
      <c r="BG264" s="100"/>
      <c r="BH264" s="100"/>
      <c r="BI264" s="100"/>
      <c r="BJ264" s="100"/>
      <c r="BK264" s="100"/>
      <c r="BL264" s="100"/>
      <c r="BM264" s="100"/>
      <c r="BN264" s="100"/>
      <c r="BO264" s="100"/>
      <c r="BP264" s="100"/>
      <c r="BQ264" s="100"/>
      <c r="BR264" s="100"/>
      <c r="BS264" s="100"/>
      <c r="BT264" s="100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0"/>
      <c r="CE264" s="100"/>
      <c r="CF264" s="100"/>
      <c r="CG264" s="100"/>
      <c r="CH264" s="100"/>
      <c r="CI264" s="100"/>
      <c r="CJ264" s="100"/>
      <c r="CK264" s="100"/>
      <c r="CL264" s="100"/>
      <c r="CM264" s="100"/>
      <c r="CN264" s="100"/>
      <c r="CO264" s="100"/>
      <c r="CP264" s="100"/>
      <c r="CQ264" s="100"/>
      <c r="CR264" s="100"/>
      <c r="CS264" s="100"/>
      <c r="CT264" s="100"/>
      <c r="CU264" s="100"/>
      <c r="CV264" s="100"/>
      <c r="CW264" s="100"/>
      <c r="CX264" s="100"/>
      <c r="CY264" s="100"/>
      <c r="CZ264" s="100"/>
      <c r="DA264" s="100"/>
      <c r="DB264" s="100"/>
      <c r="DC264" s="100"/>
      <c r="DD264" s="100"/>
      <c r="DE264" s="100"/>
      <c r="DF264" s="100"/>
      <c r="DG264" s="100"/>
      <c r="DH264" s="100"/>
      <c r="DI264" s="100"/>
      <c r="DJ264" s="100"/>
      <c r="DK264" s="100"/>
      <c r="DL264" s="100"/>
      <c r="DM264" s="100"/>
      <c r="DN264" s="100"/>
      <c r="DO264" s="100"/>
      <c r="DP264" s="100"/>
      <c r="DQ264" s="100"/>
      <c r="DR264" s="100"/>
      <c r="DS264" s="100"/>
      <c r="DT264" s="100"/>
      <c r="DU264" s="100"/>
      <c r="DV264" s="100"/>
      <c r="DW264" s="100"/>
      <c r="DX264" s="100"/>
      <c r="DY264" s="100"/>
      <c r="DZ264" s="100"/>
      <c r="EA264" s="100"/>
      <c r="EB264" s="100"/>
      <c r="EC264" s="100"/>
      <c r="ED264" s="100"/>
      <c r="EE264" s="100"/>
      <c r="EF264" s="100"/>
      <c r="EG264" s="100"/>
      <c r="EH264" s="100"/>
      <c r="EI264" s="100"/>
      <c r="EJ264" s="100"/>
      <c r="EK264" s="100"/>
      <c r="EL264" s="100"/>
      <c r="EM264" s="100"/>
      <c r="EN264" s="100"/>
      <c r="EO264" s="100"/>
      <c r="EP264" s="100"/>
      <c r="EQ264" s="100"/>
      <c r="ER264" s="100"/>
      <c r="ES264" s="100"/>
      <c r="ET264" s="100"/>
      <c r="EU264" s="100"/>
      <c r="EV264" s="100"/>
      <c r="EW264" s="100"/>
      <c r="EX264" s="100"/>
      <c r="EY264" s="100"/>
      <c r="EZ264" s="100"/>
      <c r="FA264" s="100"/>
      <c r="FB264" s="100"/>
      <c r="FC264" s="100"/>
      <c r="FD264" s="100"/>
      <c r="FE264" s="100"/>
      <c r="FF264" s="100"/>
      <c r="FG264" s="100"/>
      <c r="FH264" s="100"/>
      <c r="FI264" s="100"/>
      <c r="FJ264" s="100"/>
      <c r="FK264" s="100"/>
      <c r="FL264" s="100"/>
      <c r="FM264" s="100"/>
      <c r="FN264" s="100"/>
      <c r="FO264" s="100"/>
      <c r="FP264" s="100"/>
      <c r="FQ264" s="100"/>
      <c r="FR264" s="100"/>
      <c r="FS264" s="100"/>
      <c r="FT264" s="100"/>
      <c r="FU264" s="100"/>
      <c r="FV264" s="100"/>
      <c r="FW264" s="100"/>
      <c r="FX264" s="100"/>
      <c r="FY264" s="100"/>
      <c r="FZ264" s="100"/>
      <c r="GA264" s="100"/>
      <c r="GB264" s="100"/>
      <c r="GC264" s="100"/>
      <c r="GD264" s="100"/>
      <c r="GE264" s="100"/>
      <c r="GF264" s="100"/>
      <c r="GG264" s="100"/>
      <c r="GH264" s="100"/>
      <c r="GI264" s="100"/>
      <c r="GJ264" s="100"/>
      <c r="GK264" s="100"/>
      <c r="GL264" s="100"/>
      <c r="GM264" s="100"/>
      <c r="GN264" s="100"/>
      <c r="GO264" s="100"/>
      <c r="GP264" s="100"/>
      <c r="GQ264" s="100"/>
      <c r="GR264" s="100"/>
      <c r="GS264" s="100"/>
      <c r="GT264" s="100"/>
      <c r="GU264" s="100"/>
      <c r="GV264" s="100"/>
      <c r="GW264" s="100"/>
      <c r="GX264" s="100"/>
      <c r="GY264" s="100"/>
      <c r="GZ264" s="100"/>
      <c r="HA264" s="100"/>
      <c r="HB264" s="100"/>
      <c r="HC264" s="100"/>
      <c r="HD264" s="100"/>
      <c r="HE264" s="100"/>
      <c r="HF264" s="100"/>
      <c r="HG264" s="100"/>
      <c r="HH264" s="100"/>
      <c r="HI264" s="100"/>
      <c r="HJ264" s="100"/>
      <c r="HK264" s="100"/>
      <c r="HL264" s="100"/>
      <c r="HM264" s="100"/>
      <c r="HN264" s="100"/>
      <c r="HO264" s="100"/>
      <c r="HP264" s="100"/>
      <c r="HQ264" s="100"/>
      <c r="HR264" s="100"/>
      <c r="HS264" s="100"/>
      <c r="HT264" s="100"/>
      <c r="HU264" s="100"/>
      <c r="HV264" s="100"/>
      <c r="HW264" s="100"/>
      <c r="HX264" s="100"/>
      <c r="HY264" s="100"/>
      <c r="HZ264" s="100"/>
      <c r="IA264" s="100"/>
      <c r="IB264" s="100"/>
      <c r="IC264" s="100"/>
      <c r="ID264" s="100"/>
      <c r="IE264" s="100"/>
      <c r="IF264" s="100"/>
      <c r="IG264" s="100"/>
      <c r="IH264" s="100"/>
      <c r="II264" s="100"/>
      <c r="IJ264" s="100"/>
      <c r="IK264" s="100"/>
      <c r="IL264" s="100"/>
      <c r="IM264" s="100"/>
      <c r="IN264" s="100"/>
      <c r="IO264" s="100"/>
      <c r="IP264" s="100"/>
      <c r="IQ264" s="100"/>
      <c r="IR264" s="100"/>
    </row>
    <row r="265" spans="1:252" ht="31.2" x14ac:dyDescent="0.3">
      <c r="A265" s="123" t="s">
        <v>311</v>
      </c>
      <c r="B265" s="124">
        <f t="shared" si="86"/>
        <v>62829</v>
      </c>
      <c r="C265" s="124">
        <f t="shared" si="86"/>
        <v>62829</v>
      </c>
      <c r="D265" s="124">
        <f t="shared" si="86"/>
        <v>0</v>
      </c>
      <c r="E265" s="124">
        <v>0</v>
      </c>
      <c r="F265" s="124">
        <v>0</v>
      </c>
      <c r="G265" s="124">
        <f t="shared" si="87"/>
        <v>0</v>
      </c>
      <c r="H265" s="124">
        <v>0</v>
      </c>
      <c r="I265" s="124">
        <v>0</v>
      </c>
      <c r="J265" s="124">
        <f t="shared" si="88"/>
        <v>0</v>
      </c>
      <c r="K265" s="124">
        <v>16078</v>
      </c>
      <c r="L265" s="124">
        <v>16078</v>
      </c>
      <c r="M265" s="124">
        <f t="shared" si="89"/>
        <v>0</v>
      </c>
      <c r="N265" s="124">
        <v>0</v>
      </c>
      <c r="O265" s="124">
        <v>0</v>
      </c>
      <c r="P265" s="124">
        <f t="shared" si="90"/>
        <v>0</v>
      </c>
      <c r="Q265" s="124">
        <v>0</v>
      </c>
      <c r="R265" s="124">
        <v>0</v>
      </c>
      <c r="S265" s="124">
        <f t="shared" si="91"/>
        <v>0</v>
      </c>
      <c r="T265" s="124">
        <v>46751</v>
      </c>
      <c r="U265" s="124">
        <v>46751</v>
      </c>
      <c r="V265" s="124">
        <f t="shared" si="92"/>
        <v>0</v>
      </c>
      <c r="W265" s="124">
        <v>0</v>
      </c>
      <c r="X265" s="124">
        <v>0</v>
      </c>
      <c r="Y265" s="124">
        <f t="shared" si="93"/>
        <v>0</v>
      </c>
      <c r="Z265" s="124">
        <v>0</v>
      </c>
      <c r="AA265" s="124">
        <v>0</v>
      </c>
      <c r="AB265" s="124">
        <f t="shared" si="94"/>
        <v>0</v>
      </c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  <c r="AZ265" s="100"/>
      <c r="BA265" s="100"/>
      <c r="BB265" s="100"/>
      <c r="BC265" s="100"/>
      <c r="BD265" s="100"/>
      <c r="BE265" s="100"/>
      <c r="BF265" s="100"/>
      <c r="BG265" s="100"/>
      <c r="BH265" s="100"/>
      <c r="BI265" s="100"/>
      <c r="BJ265" s="100"/>
      <c r="BK265" s="100"/>
      <c r="BL265" s="100"/>
      <c r="BM265" s="100"/>
      <c r="BN265" s="100"/>
      <c r="BO265" s="100"/>
      <c r="BP265" s="100"/>
      <c r="BQ265" s="100"/>
      <c r="BR265" s="100"/>
      <c r="BS265" s="100"/>
      <c r="BT265" s="100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0"/>
      <c r="CE265" s="100"/>
      <c r="CF265" s="100"/>
      <c r="CG265" s="100"/>
      <c r="CH265" s="100"/>
      <c r="CI265" s="100"/>
      <c r="CJ265" s="100"/>
      <c r="CK265" s="100"/>
      <c r="CL265" s="100"/>
      <c r="CM265" s="100"/>
      <c r="CN265" s="100"/>
      <c r="CO265" s="100"/>
      <c r="CP265" s="100"/>
      <c r="CQ265" s="100"/>
      <c r="CR265" s="100"/>
      <c r="CS265" s="100"/>
      <c r="CT265" s="100"/>
      <c r="CU265" s="100"/>
      <c r="CV265" s="100"/>
      <c r="CW265" s="100"/>
      <c r="CX265" s="100"/>
      <c r="CY265" s="100"/>
      <c r="CZ265" s="100"/>
      <c r="DA265" s="100"/>
      <c r="DB265" s="100"/>
      <c r="DC265" s="100"/>
      <c r="DD265" s="100"/>
      <c r="DE265" s="100"/>
      <c r="DF265" s="100"/>
      <c r="DG265" s="100"/>
      <c r="DH265" s="100"/>
      <c r="DI265" s="100"/>
      <c r="DJ265" s="100"/>
      <c r="DK265" s="100"/>
      <c r="DL265" s="100"/>
      <c r="DM265" s="100"/>
      <c r="DN265" s="100"/>
      <c r="DO265" s="100"/>
      <c r="DP265" s="100"/>
      <c r="DQ265" s="100"/>
      <c r="DR265" s="100"/>
      <c r="DS265" s="100"/>
      <c r="DT265" s="100"/>
      <c r="DU265" s="100"/>
      <c r="DV265" s="100"/>
      <c r="DW265" s="100"/>
      <c r="DX265" s="100"/>
      <c r="DY265" s="100"/>
      <c r="DZ265" s="100"/>
      <c r="EA265" s="100"/>
      <c r="EB265" s="100"/>
      <c r="EC265" s="100"/>
      <c r="ED265" s="100"/>
      <c r="EE265" s="100"/>
      <c r="EF265" s="100"/>
      <c r="EG265" s="100"/>
      <c r="EH265" s="100"/>
      <c r="EI265" s="100"/>
      <c r="EJ265" s="100"/>
      <c r="EK265" s="100"/>
      <c r="EL265" s="100"/>
      <c r="EM265" s="100"/>
      <c r="EN265" s="100"/>
      <c r="EO265" s="100"/>
      <c r="EP265" s="100"/>
      <c r="EQ265" s="100"/>
      <c r="ER265" s="100"/>
      <c r="ES265" s="100"/>
      <c r="ET265" s="100"/>
      <c r="EU265" s="100"/>
      <c r="EV265" s="100"/>
      <c r="EW265" s="100"/>
      <c r="EX265" s="100"/>
      <c r="EY265" s="100"/>
      <c r="EZ265" s="100"/>
      <c r="FA265" s="100"/>
      <c r="FB265" s="100"/>
      <c r="FC265" s="100"/>
      <c r="FD265" s="100"/>
      <c r="FE265" s="100"/>
      <c r="FF265" s="100"/>
      <c r="FG265" s="100"/>
      <c r="FH265" s="100"/>
      <c r="FI265" s="100"/>
      <c r="FJ265" s="100"/>
      <c r="FK265" s="100"/>
      <c r="FL265" s="100"/>
      <c r="FM265" s="100"/>
      <c r="FN265" s="100"/>
      <c r="FO265" s="100"/>
      <c r="FP265" s="100"/>
      <c r="FQ265" s="100"/>
      <c r="FR265" s="100"/>
      <c r="FS265" s="100"/>
      <c r="FT265" s="100"/>
      <c r="FU265" s="100"/>
      <c r="FV265" s="100"/>
      <c r="FW265" s="100"/>
      <c r="FX265" s="100"/>
      <c r="FY265" s="100"/>
      <c r="FZ265" s="100"/>
      <c r="GA265" s="100"/>
      <c r="GB265" s="100"/>
      <c r="GC265" s="100"/>
      <c r="GD265" s="100"/>
      <c r="GE265" s="100"/>
      <c r="GF265" s="100"/>
      <c r="GG265" s="100"/>
      <c r="GH265" s="100"/>
      <c r="GI265" s="100"/>
      <c r="GJ265" s="100"/>
      <c r="GK265" s="100"/>
      <c r="GL265" s="100"/>
      <c r="GM265" s="100"/>
      <c r="GN265" s="100"/>
      <c r="GO265" s="100"/>
      <c r="GP265" s="100"/>
      <c r="GQ265" s="100"/>
      <c r="GR265" s="100"/>
      <c r="GS265" s="100"/>
      <c r="GT265" s="100"/>
      <c r="GU265" s="100"/>
      <c r="GV265" s="100"/>
      <c r="GW265" s="100"/>
      <c r="GX265" s="100"/>
      <c r="GY265" s="100"/>
      <c r="GZ265" s="100"/>
      <c r="HA265" s="100"/>
      <c r="HB265" s="100"/>
      <c r="HC265" s="100"/>
      <c r="HD265" s="100"/>
      <c r="HE265" s="100"/>
      <c r="HF265" s="100"/>
      <c r="HG265" s="100"/>
      <c r="HH265" s="100"/>
      <c r="HI265" s="100"/>
      <c r="HJ265" s="100"/>
      <c r="HK265" s="100"/>
      <c r="HL265" s="100"/>
      <c r="HM265" s="100"/>
      <c r="HN265" s="100"/>
      <c r="HO265" s="100"/>
      <c r="HP265" s="100"/>
      <c r="HQ265" s="100"/>
      <c r="HR265" s="100"/>
      <c r="HS265" s="100"/>
      <c r="HT265" s="100"/>
      <c r="HU265" s="100"/>
      <c r="HV265" s="100"/>
      <c r="HW265" s="100"/>
      <c r="HX265" s="100"/>
      <c r="HY265" s="100"/>
      <c r="HZ265" s="100"/>
      <c r="IA265" s="100"/>
      <c r="IB265" s="100"/>
      <c r="IC265" s="100"/>
      <c r="ID265" s="100"/>
      <c r="IE265" s="100"/>
      <c r="IF265" s="100"/>
      <c r="IG265" s="100"/>
      <c r="IH265" s="100"/>
      <c r="II265" s="100"/>
      <c r="IJ265" s="100"/>
      <c r="IK265" s="100"/>
      <c r="IL265" s="100"/>
      <c r="IM265" s="100"/>
      <c r="IN265" s="100"/>
      <c r="IO265" s="100"/>
      <c r="IP265" s="100"/>
      <c r="IQ265" s="100"/>
      <c r="IR265" s="100"/>
    </row>
    <row r="266" spans="1:252" ht="31.2" x14ac:dyDescent="0.3">
      <c r="A266" s="123" t="s">
        <v>312</v>
      </c>
      <c r="B266" s="124">
        <f t="shared" si="86"/>
        <v>21131</v>
      </c>
      <c r="C266" s="124">
        <f t="shared" si="86"/>
        <v>21131</v>
      </c>
      <c r="D266" s="124">
        <f t="shared" si="86"/>
        <v>0</v>
      </c>
      <c r="E266" s="124">
        <v>0</v>
      </c>
      <c r="F266" s="124">
        <v>0</v>
      </c>
      <c r="G266" s="124">
        <f t="shared" si="87"/>
        <v>0</v>
      </c>
      <c r="H266" s="124">
        <v>0</v>
      </c>
      <c r="I266" s="124">
        <v>0</v>
      </c>
      <c r="J266" s="124">
        <f t="shared" si="88"/>
        <v>0</v>
      </c>
      <c r="K266" s="124">
        <v>21131</v>
      </c>
      <c r="L266" s="124">
        <v>21131</v>
      </c>
      <c r="M266" s="124">
        <f t="shared" si="89"/>
        <v>0</v>
      </c>
      <c r="N266" s="124">
        <v>0</v>
      </c>
      <c r="O266" s="124">
        <v>0</v>
      </c>
      <c r="P266" s="124">
        <f t="shared" si="90"/>
        <v>0</v>
      </c>
      <c r="Q266" s="124">
        <v>0</v>
      </c>
      <c r="R266" s="124">
        <v>0</v>
      </c>
      <c r="S266" s="124">
        <f t="shared" si="91"/>
        <v>0</v>
      </c>
      <c r="T266" s="124">
        <v>0</v>
      </c>
      <c r="U266" s="124">
        <v>0</v>
      </c>
      <c r="V266" s="124">
        <f t="shared" si="92"/>
        <v>0</v>
      </c>
      <c r="W266" s="124">
        <v>0</v>
      </c>
      <c r="X266" s="124">
        <v>0</v>
      </c>
      <c r="Y266" s="124">
        <f t="shared" si="93"/>
        <v>0</v>
      </c>
      <c r="Z266" s="124">
        <v>0</v>
      </c>
      <c r="AA266" s="124">
        <v>0</v>
      </c>
      <c r="AB266" s="124">
        <f t="shared" si="94"/>
        <v>0</v>
      </c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  <c r="AZ266" s="100"/>
      <c r="BA266" s="100"/>
      <c r="BB266" s="100"/>
      <c r="BC266" s="100"/>
      <c r="BD266" s="100"/>
      <c r="BE266" s="100"/>
      <c r="BF266" s="100"/>
      <c r="BG266" s="100"/>
      <c r="BH266" s="100"/>
      <c r="BI266" s="100"/>
      <c r="BJ266" s="100"/>
      <c r="BK266" s="100"/>
      <c r="BL266" s="100"/>
      <c r="BM266" s="100"/>
      <c r="BN266" s="100"/>
      <c r="BO266" s="100"/>
      <c r="BP266" s="100"/>
      <c r="BQ266" s="100"/>
      <c r="BR266" s="100"/>
      <c r="BS266" s="100"/>
      <c r="BT266" s="100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0"/>
      <c r="DM266" s="100"/>
      <c r="DN266" s="100"/>
      <c r="DO266" s="100"/>
      <c r="DP266" s="100"/>
      <c r="DQ266" s="100"/>
      <c r="DR266" s="100"/>
      <c r="DS266" s="100"/>
      <c r="DT266" s="100"/>
      <c r="DU266" s="100"/>
      <c r="DV266" s="100"/>
      <c r="DW266" s="100"/>
      <c r="DX266" s="100"/>
      <c r="DY266" s="100"/>
      <c r="DZ266" s="100"/>
      <c r="EA266" s="100"/>
      <c r="EB266" s="100"/>
      <c r="EC266" s="100"/>
      <c r="ED266" s="100"/>
      <c r="EE266" s="100"/>
      <c r="EF266" s="100"/>
      <c r="EG266" s="100"/>
      <c r="EH266" s="100"/>
      <c r="EI266" s="100"/>
      <c r="EJ266" s="100"/>
      <c r="EK266" s="100"/>
      <c r="EL266" s="100"/>
      <c r="EM266" s="100"/>
      <c r="EN266" s="100"/>
      <c r="EO266" s="100"/>
      <c r="EP266" s="100"/>
      <c r="EQ266" s="100"/>
      <c r="ER266" s="100"/>
      <c r="ES266" s="100"/>
      <c r="ET266" s="100"/>
      <c r="EU266" s="100"/>
      <c r="EV266" s="100"/>
      <c r="EW266" s="100"/>
      <c r="EX266" s="100"/>
      <c r="EY266" s="100"/>
      <c r="EZ266" s="100"/>
      <c r="FA266" s="100"/>
      <c r="FB266" s="100"/>
      <c r="FC266" s="100"/>
      <c r="FD266" s="100"/>
      <c r="FE266" s="100"/>
      <c r="FF266" s="100"/>
      <c r="FG266" s="100"/>
      <c r="FH266" s="100"/>
      <c r="FI266" s="100"/>
      <c r="FJ266" s="100"/>
      <c r="FK266" s="100"/>
      <c r="FL266" s="100"/>
      <c r="FM266" s="100"/>
      <c r="FN266" s="100"/>
      <c r="FO266" s="100"/>
      <c r="FP266" s="100"/>
      <c r="FQ266" s="100"/>
      <c r="FR266" s="100"/>
      <c r="FS266" s="100"/>
      <c r="FT266" s="100"/>
      <c r="FU266" s="100"/>
      <c r="FV266" s="100"/>
      <c r="FW266" s="100"/>
      <c r="FX266" s="100"/>
      <c r="FY266" s="100"/>
      <c r="FZ266" s="100"/>
      <c r="GA266" s="100"/>
      <c r="GB266" s="100"/>
      <c r="GC266" s="100"/>
      <c r="GD266" s="100"/>
      <c r="GE266" s="100"/>
      <c r="GF266" s="100"/>
      <c r="GG266" s="100"/>
      <c r="GH266" s="100"/>
      <c r="GI266" s="100"/>
      <c r="GJ266" s="100"/>
      <c r="GK266" s="100"/>
      <c r="GL266" s="100"/>
      <c r="GM266" s="100"/>
      <c r="GN266" s="100"/>
      <c r="GO266" s="100"/>
      <c r="GP266" s="100"/>
      <c r="GQ266" s="100"/>
      <c r="GR266" s="100"/>
      <c r="GS266" s="100"/>
      <c r="GT266" s="100"/>
      <c r="GU266" s="100"/>
      <c r="GV266" s="100"/>
      <c r="GW266" s="100"/>
      <c r="GX266" s="100"/>
      <c r="GY266" s="100"/>
      <c r="GZ266" s="100"/>
      <c r="HA266" s="100"/>
      <c r="HB266" s="100"/>
      <c r="HC266" s="100"/>
      <c r="HD266" s="100"/>
      <c r="HE266" s="100"/>
      <c r="HF266" s="100"/>
      <c r="HG266" s="100"/>
      <c r="HH266" s="100"/>
      <c r="HI266" s="100"/>
      <c r="HJ266" s="100"/>
      <c r="HK266" s="100"/>
      <c r="HL266" s="100"/>
      <c r="HM266" s="100"/>
      <c r="HN266" s="100"/>
      <c r="HO266" s="100"/>
      <c r="HP266" s="100"/>
      <c r="HQ266" s="100"/>
      <c r="HR266" s="100"/>
      <c r="HS266" s="100"/>
      <c r="HT266" s="100"/>
      <c r="HU266" s="100"/>
      <c r="HV266" s="100"/>
      <c r="HW266" s="100"/>
      <c r="HX266" s="100"/>
      <c r="HY266" s="100"/>
      <c r="HZ266" s="100"/>
      <c r="IA266" s="100"/>
      <c r="IB266" s="100"/>
      <c r="IC266" s="100"/>
      <c r="ID266" s="100"/>
      <c r="IE266" s="100"/>
      <c r="IF266" s="100"/>
      <c r="IG266" s="100"/>
      <c r="IH266" s="100"/>
      <c r="II266" s="100"/>
      <c r="IJ266" s="100"/>
      <c r="IK266" s="100"/>
      <c r="IL266" s="100"/>
      <c r="IM266" s="100"/>
      <c r="IN266" s="100"/>
      <c r="IO266" s="100"/>
      <c r="IP266" s="100"/>
      <c r="IQ266" s="100"/>
      <c r="IR266" s="100"/>
    </row>
    <row r="267" spans="1:252" x14ac:dyDescent="0.3">
      <c r="A267" s="123" t="s">
        <v>313</v>
      </c>
      <c r="B267" s="124">
        <f t="shared" si="86"/>
        <v>30295</v>
      </c>
      <c r="C267" s="124">
        <f t="shared" si="86"/>
        <v>30295</v>
      </c>
      <c r="D267" s="124">
        <f t="shared" si="86"/>
        <v>0</v>
      </c>
      <c r="E267" s="124">
        <v>0</v>
      </c>
      <c r="F267" s="124">
        <v>0</v>
      </c>
      <c r="G267" s="124">
        <f t="shared" si="87"/>
        <v>0</v>
      </c>
      <c r="H267" s="124">
        <v>0</v>
      </c>
      <c r="I267" s="124">
        <v>0</v>
      </c>
      <c r="J267" s="124">
        <f t="shared" si="88"/>
        <v>0</v>
      </c>
      <c r="K267" s="124">
        <v>30295</v>
      </c>
      <c r="L267" s="124">
        <v>30295</v>
      </c>
      <c r="M267" s="124">
        <f t="shared" si="89"/>
        <v>0</v>
      </c>
      <c r="N267" s="124">
        <v>0</v>
      </c>
      <c r="O267" s="124">
        <v>0</v>
      </c>
      <c r="P267" s="124">
        <f t="shared" si="90"/>
        <v>0</v>
      </c>
      <c r="Q267" s="124">
        <v>0</v>
      </c>
      <c r="R267" s="124">
        <v>0</v>
      </c>
      <c r="S267" s="124">
        <f t="shared" si="91"/>
        <v>0</v>
      </c>
      <c r="T267" s="124">
        <v>0</v>
      </c>
      <c r="U267" s="124">
        <v>0</v>
      </c>
      <c r="V267" s="124">
        <f t="shared" si="92"/>
        <v>0</v>
      </c>
      <c r="W267" s="124">
        <v>0</v>
      </c>
      <c r="X267" s="124">
        <v>0</v>
      </c>
      <c r="Y267" s="124">
        <f t="shared" si="93"/>
        <v>0</v>
      </c>
      <c r="Z267" s="124">
        <v>0</v>
      </c>
      <c r="AA267" s="124">
        <v>0</v>
      </c>
      <c r="AB267" s="124">
        <f t="shared" si="94"/>
        <v>0</v>
      </c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  <c r="AZ267" s="100"/>
      <c r="BA267" s="100"/>
      <c r="BB267" s="100"/>
      <c r="BC267" s="100"/>
      <c r="BD267" s="100"/>
      <c r="BE267" s="100"/>
      <c r="BF267" s="100"/>
      <c r="BG267" s="100"/>
      <c r="BH267" s="100"/>
      <c r="BI267" s="100"/>
      <c r="BJ267" s="100"/>
      <c r="BK267" s="100"/>
      <c r="BL267" s="100"/>
      <c r="BM267" s="100"/>
      <c r="BN267" s="100"/>
      <c r="BO267" s="100"/>
      <c r="BP267" s="100"/>
      <c r="BQ267" s="100"/>
      <c r="BR267" s="100"/>
      <c r="BS267" s="100"/>
      <c r="BT267" s="100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0"/>
      <c r="CE267" s="100"/>
      <c r="CF267" s="100"/>
      <c r="CG267" s="100"/>
      <c r="CH267" s="100"/>
      <c r="CI267" s="100"/>
      <c r="CJ267" s="100"/>
      <c r="CK267" s="100"/>
      <c r="CL267" s="100"/>
      <c r="CM267" s="100"/>
      <c r="CN267" s="100"/>
      <c r="CO267" s="100"/>
      <c r="CP267" s="100"/>
      <c r="CQ267" s="100"/>
      <c r="CR267" s="100"/>
      <c r="CS267" s="100"/>
      <c r="CT267" s="100"/>
      <c r="CU267" s="100"/>
      <c r="CV267" s="100"/>
      <c r="CW267" s="100"/>
      <c r="CX267" s="100"/>
      <c r="CY267" s="100"/>
      <c r="CZ267" s="100"/>
      <c r="DA267" s="100"/>
      <c r="DB267" s="100"/>
      <c r="DC267" s="100"/>
      <c r="DD267" s="100"/>
      <c r="DE267" s="100"/>
      <c r="DF267" s="100"/>
      <c r="DG267" s="100"/>
      <c r="DH267" s="100"/>
      <c r="DI267" s="100"/>
      <c r="DJ267" s="100"/>
      <c r="DK267" s="100"/>
      <c r="DL267" s="100"/>
      <c r="DM267" s="100"/>
      <c r="DN267" s="100"/>
      <c r="DO267" s="100"/>
      <c r="DP267" s="100"/>
      <c r="DQ267" s="100"/>
      <c r="DR267" s="100"/>
      <c r="DS267" s="100"/>
      <c r="DT267" s="100"/>
      <c r="DU267" s="100"/>
      <c r="DV267" s="100"/>
      <c r="DW267" s="100"/>
      <c r="DX267" s="100"/>
      <c r="DY267" s="100"/>
      <c r="DZ267" s="100"/>
      <c r="EA267" s="100"/>
      <c r="EB267" s="100"/>
      <c r="EC267" s="100"/>
      <c r="ED267" s="100"/>
      <c r="EE267" s="100"/>
      <c r="EF267" s="100"/>
      <c r="EG267" s="100"/>
      <c r="EH267" s="100"/>
      <c r="EI267" s="100"/>
      <c r="EJ267" s="100"/>
      <c r="EK267" s="100"/>
      <c r="EL267" s="100"/>
      <c r="EM267" s="100"/>
      <c r="EN267" s="100"/>
      <c r="EO267" s="100"/>
      <c r="EP267" s="100"/>
      <c r="EQ267" s="100"/>
      <c r="ER267" s="100"/>
      <c r="ES267" s="100"/>
      <c r="ET267" s="100"/>
      <c r="EU267" s="100"/>
      <c r="EV267" s="100"/>
      <c r="EW267" s="100"/>
      <c r="EX267" s="100"/>
      <c r="EY267" s="100"/>
      <c r="EZ267" s="100"/>
      <c r="FA267" s="100"/>
      <c r="FB267" s="100"/>
      <c r="FC267" s="100"/>
      <c r="FD267" s="100"/>
      <c r="FE267" s="100"/>
      <c r="FF267" s="100"/>
      <c r="FG267" s="100"/>
      <c r="FH267" s="100"/>
      <c r="FI267" s="100"/>
      <c r="FJ267" s="100"/>
      <c r="FK267" s="100"/>
      <c r="FL267" s="100"/>
      <c r="FM267" s="100"/>
      <c r="FN267" s="100"/>
      <c r="FO267" s="100"/>
      <c r="FP267" s="100"/>
      <c r="FQ267" s="100"/>
      <c r="FR267" s="100"/>
      <c r="FS267" s="100"/>
      <c r="FT267" s="100"/>
      <c r="FU267" s="100"/>
      <c r="FV267" s="100"/>
      <c r="FW267" s="100"/>
      <c r="FX267" s="100"/>
      <c r="FY267" s="100"/>
      <c r="FZ267" s="100"/>
      <c r="GA267" s="100"/>
      <c r="GB267" s="100"/>
      <c r="GC267" s="100"/>
      <c r="GD267" s="100"/>
      <c r="GE267" s="100"/>
      <c r="GF267" s="100"/>
      <c r="GG267" s="100"/>
      <c r="GH267" s="100"/>
      <c r="GI267" s="100"/>
      <c r="GJ267" s="100"/>
      <c r="GK267" s="100"/>
      <c r="GL267" s="100"/>
      <c r="GM267" s="100"/>
      <c r="GN267" s="100"/>
      <c r="GO267" s="100"/>
      <c r="GP267" s="100"/>
      <c r="GQ267" s="100"/>
      <c r="GR267" s="100"/>
      <c r="GS267" s="100"/>
      <c r="GT267" s="100"/>
      <c r="GU267" s="100"/>
      <c r="GV267" s="100"/>
      <c r="GW267" s="100"/>
      <c r="GX267" s="100"/>
      <c r="GY267" s="100"/>
      <c r="GZ267" s="100"/>
      <c r="HA267" s="100"/>
      <c r="HB267" s="100"/>
      <c r="HC267" s="100"/>
      <c r="HD267" s="100"/>
      <c r="HE267" s="100"/>
      <c r="HF267" s="100"/>
      <c r="HG267" s="100"/>
      <c r="HH267" s="100"/>
      <c r="HI267" s="100"/>
      <c r="HJ267" s="100"/>
      <c r="HK267" s="100"/>
      <c r="HL267" s="100"/>
      <c r="HM267" s="100"/>
      <c r="HN267" s="100"/>
      <c r="HO267" s="100"/>
      <c r="HP267" s="100"/>
      <c r="HQ267" s="100"/>
      <c r="HR267" s="100"/>
      <c r="HS267" s="100"/>
      <c r="HT267" s="100"/>
      <c r="HU267" s="100"/>
      <c r="HV267" s="100"/>
      <c r="HW267" s="100"/>
      <c r="HX267" s="100"/>
      <c r="HY267" s="100"/>
      <c r="HZ267" s="100"/>
      <c r="IA267" s="100"/>
      <c r="IB267" s="100"/>
      <c r="IC267" s="100"/>
      <c r="ID267" s="100"/>
      <c r="IE267" s="100"/>
      <c r="IF267" s="100"/>
      <c r="IG267" s="100"/>
      <c r="IH267" s="100"/>
      <c r="II267" s="100"/>
      <c r="IJ267" s="100"/>
      <c r="IK267" s="100"/>
      <c r="IL267" s="100"/>
      <c r="IM267" s="100"/>
      <c r="IN267" s="100"/>
      <c r="IO267" s="100"/>
      <c r="IP267" s="100"/>
      <c r="IQ267" s="100"/>
      <c r="IR267" s="100"/>
    </row>
    <row r="268" spans="1:252" ht="31.2" x14ac:dyDescent="0.3">
      <c r="A268" s="123" t="s">
        <v>314</v>
      </c>
      <c r="B268" s="124">
        <f t="shared" si="86"/>
        <v>6312524</v>
      </c>
      <c r="C268" s="124">
        <f t="shared" si="86"/>
        <v>6312524</v>
      </c>
      <c r="D268" s="124">
        <f t="shared" si="86"/>
        <v>0</v>
      </c>
      <c r="E268" s="124">
        <v>0</v>
      </c>
      <c r="F268" s="124">
        <v>0</v>
      </c>
      <c r="G268" s="124">
        <f t="shared" si="87"/>
        <v>0</v>
      </c>
      <c r="H268" s="124">
        <v>0</v>
      </c>
      <c r="I268" s="124">
        <v>0</v>
      </c>
      <c r="J268" s="124">
        <f t="shared" si="88"/>
        <v>0</v>
      </c>
      <c r="K268" s="124">
        <v>0</v>
      </c>
      <c r="L268" s="124">
        <v>0</v>
      </c>
      <c r="M268" s="124">
        <f t="shared" si="89"/>
        <v>0</v>
      </c>
      <c r="N268" s="124">
        <v>0</v>
      </c>
      <c r="O268" s="124">
        <v>0</v>
      </c>
      <c r="P268" s="124">
        <f t="shared" si="90"/>
        <v>0</v>
      </c>
      <c r="Q268" s="124">
        <v>0</v>
      </c>
      <c r="R268" s="124">
        <v>0</v>
      </c>
      <c r="S268" s="124">
        <f t="shared" si="91"/>
        <v>0</v>
      </c>
      <c r="T268" s="124">
        <v>0</v>
      </c>
      <c r="U268" s="124">
        <v>0</v>
      </c>
      <c r="V268" s="124">
        <f t="shared" si="92"/>
        <v>0</v>
      </c>
      <c r="W268" s="124">
        <v>0</v>
      </c>
      <c r="X268" s="124">
        <v>0</v>
      </c>
      <c r="Y268" s="124">
        <f t="shared" si="93"/>
        <v>0</v>
      </c>
      <c r="Z268" s="124">
        <f>6276644+35880</f>
        <v>6312524</v>
      </c>
      <c r="AA268" s="124">
        <f>6276644+35880</f>
        <v>6312524</v>
      </c>
      <c r="AB268" s="124">
        <f t="shared" si="94"/>
        <v>0</v>
      </c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  <c r="AZ268" s="100"/>
      <c r="BA268" s="100"/>
      <c r="BB268" s="100"/>
      <c r="BC268" s="100"/>
      <c r="BD268" s="100"/>
      <c r="BE268" s="100"/>
      <c r="BF268" s="100"/>
      <c r="BG268" s="100"/>
      <c r="BH268" s="100"/>
      <c r="BI268" s="100"/>
      <c r="BJ268" s="100"/>
      <c r="BK268" s="100"/>
      <c r="BL268" s="100"/>
      <c r="BM268" s="100"/>
      <c r="BN268" s="100"/>
      <c r="BO268" s="100"/>
      <c r="BP268" s="100"/>
      <c r="BQ268" s="100"/>
      <c r="BR268" s="100"/>
      <c r="BS268" s="100"/>
      <c r="BT268" s="100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0"/>
      <c r="CE268" s="100"/>
      <c r="CF268" s="100"/>
      <c r="CG268" s="100"/>
      <c r="CH268" s="100"/>
      <c r="CI268" s="100"/>
      <c r="CJ268" s="100"/>
      <c r="CK268" s="100"/>
      <c r="CL268" s="100"/>
      <c r="CM268" s="100"/>
      <c r="CN268" s="100"/>
      <c r="CO268" s="100"/>
      <c r="CP268" s="100"/>
      <c r="CQ268" s="100"/>
      <c r="CR268" s="100"/>
      <c r="CS268" s="100"/>
      <c r="CT268" s="100"/>
      <c r="CU268" s="100"/>
      <c r="CV268" s="100"/>
      <c r="CW268" s="100"/>
      <c r="CX268" s="100"/>
      <c r="CY268" s="100"/>
      <c r="CZ268" s="100"/>
      <c r="DA268" s="100"/>
      <c r="DB268" s="100"/>
      <c r="DC268" s="100"/>
      <c r="DD268" s="100"/>
      <c r="DE268" s="100"/>
      <c r="DF268" s="100"/>
      <c r="DG268" s="100"/>
      <c r="DH268" s="100"/>
      <c r="DI268" s="100"/>
      <c r="DJ268" s="100"/>
      <c r="DK268" s="100"/>
      <c r="DL268" s="100"/>
      <c r="DM268" s="100"/>
      <c r="DN268" s="100"/>
      <c r="DO268" s="100"/>
      <c r="DP268" s="100"/>
      <c r="DQ268" s="100"/>
      <c r="DR268" s="100"/>
      <c r="DS268" s="100"/>
      <c r="DT268" s="100"/>
      <c r="DU268" s="100"/>
      <c r="DV268" s="100"/>
      <c r="DW268" s="100"/>
      <c r="DX268" s="100"/>
      <c r="DY268" s="100"/>
      <c r="DZ268" s="100"/>
      <c r="EA268" s="100"/>
      <c r="EB268" s="100"/>
      <c r="EC268" s="100"/>
      <c r="ED268" s="100"/>
      <c r="EE268" s="100"/>
      <c r="EF268" s="100"/>
      <c r="EG268" s="100"/>
      <c r="EH268" s="100"/>
      <c r="EI268" s="100"/>
      <c r="EJ268" s="100"/>
      <c r="EK268" s="100"/>
      <c r="EL268" s="100"/>
      <c r="EM268" s="100"/>
      <c r="EN268" s="100"/>
      <c r="EO268" s="100"/>
      <c r="EP268" s="100"/>
      <c r="EQ268" s="100"/>
      <c r="ER268" s="100"/>
      <c r="ES268" s="100"/>
      <c r="ET268" s="100"/>
      <c r="EU268" s="100"/>
      <c r="EV268" s="100"/>
      <c r="EW268" s="100"/>
      <c r="EX268" s="100"/>
      <c r="EY268" s="100"/>
      <c r="EZ268" s="100"/>
      <c r="FA268" s="100"/>
      <c r="FB268" s="100"/>
      <c r="FC268" s="100"/>
      <c r="FD268" s="100"/>
      <c r="FE268" s="100"/>
      <c r="FF268" s="100"/>
      <c r="FG268" s="100"/>
      <c r="FH268" s="100"/>
      <c r="FI268" s="100"/>
      <c r="FJ268" s="100"/>
      <c r="FK268" s="100"/>
      <c r="FL268" s="100"/>
      <c r="FM268" s="100"/>
      <c r="FN268" s="100"/>
      <c r="FO268" s="100"/>
      <c r="FP268" s="100"/>
      <c r="FQ268" s="100"/>
      <c r="FR268" s="100"/>
      <c r="FS268" s="100"/>
      <c r="FT268" s="100"/>
      <c r="FU268" s="100"/>
      <c r="FV268" s="100"/>
      <c r="FW268" s="100"/>
      <c r="FX268" s="100"/>
      <c r="FY268" s="100"/>
      <c r="FZ268" s="100"/>
      <c r="GA268" s="100"/>
      <c r="GB268" s="100"/>
      <c r="GC268" s="100"/>
      <c r="GD268" s="100"/>
      <c r="GE268" s="100"/>
      <c r="GF268" s="100"/>
      <c r="GG268" s="100"/>
      <c r="GH268" s="100"/>
      <c r="GI268" s="100"/>
      <c r="GJ268" s="100"/>
      <c r="GK268" s="100"/>
      <c r="GL268" s="100"/>
      <c r="GM268" s="100"/>
      <c r="GN268" s="100"/>
      <c r="GO268" s="100"/>
      <c r="GP268" s="100"/>
      <c r="GQ268" s="100"/>
      <c r="GR268" s="100"/>
      <c r="GS268" s="100"/>
      <c r="GT268" s="100"/>
      <c r="GU268" s="100"/>
      <c r="GV268" s="100"/>
      <c r="GW268" s="100"/>
      <c r="GX268" s="100"/>
      <c r="GY268" s="100"/>
      <c r="GZ268" s="100"/>
      <c r="HA268" s="100"/>
      <c r="HB268" s="100"/>
      <c r="HC268" s="100"/>
      <c r="HD268" s="100"/>
      <c r="HE268" s="100"/>
      <c r="HF268" s="100"/>
      <c r="HG268" s="100"/>
      <c r="HH268" s="100"/>
      <c r="HI268" s="100"/>
      <c r="HJ268" s="100"/>
      <c r="HK268" s="100"/>
      <c r="HL268" s="100"/>
      <c r="HM268" s="100"/>
      <c r="HN268" s="100"/>
      <c r="HO268" s="100"/>
      <c r="HP268" s="100"/>
      <c r="HQ268" s="100"/>
      <c r="HR268" s="100"/>
      <c r="HS268" s="100"/>
      <c r="HT268" s="100"/>
      <c r="HU268" s="100"/>
      <c r="HV268" s="100"/>
      <c r="HW268" s="100"/>
      <c r="HX268" s="100"/>
      <c r="HY268" s="100"/>
      <c r="HZ268" s="100"/>
      <c r="IA268" s="100"/>
      <c r="IB268" s="100"/>
      <c r="IC268" s="100"/>
      <c r="ID268" s="100"/>
      <c r="IE268" s="100"/>
      <c r="IF268" s="100"/>
      <c r="IG268" s="100"/>
      <c r="IH268" s="100"/>
      <c r="II268" s="100"/>
      <c r="IJ268" s="100"/>
      <c r="IK268" s="100"/>
      <c r="IL268" s="100"/>
      <c r="IM268" s="100"/>
      <c r="IN268" s="100"/>
      <c r="IO268" s="100"/>
      <c r="IP268" s="100"/>
      <c r="IQ268" s="100"/>
      <c r="IR268" s="100"/>
    </row>
    <row r="269" spans="1:252" ht="31.2" x14ac:dyDescent="0.3">
      <c r="A269" s="117" t="s">
        <v>162</v>
      </c>
      <c r="B269" s="118">
        <f t="shared" si="86"/>
        <v>390325</v>
      </c>
      <c r="C269" s="118">
        <f t="shared" si="86"/>
        <v>403214</v>
      </c>
      <c r="D269" s="118">
        <f t="shared" si="86"/>
        <v>12889</v>
      </c>
      <c r="E269" s="118">
        <f>SUM(E279,E292,E290,E270,E294)</f>
        <v>0</v>
      </c>
      <c r="F269" s="118">
        <f>SUM(F279,F292,F290,F270,F294)</f>
        <v>0</v>
      </c>
      <c r="G269" s="118">
        <f t="shared" si="87"/>
        <v>0</v>
      </c>
      <c r="H269" s="118">
        <f>SUM(H279,H292,H290,H270,H294)</f>
        <v>0</v>
      </c>
      <c r="I269" s="118">
        <f>SUM(I279,I292,I290,I270,I294)</f>
        <v>0</v>
      </c>
      <c r="J269" s="118">
        <f t="shared" si="88"/>
        <v>0</v>
      </c>
      <c r="K269" s="118">
        <f>SUM(K279,K292,K290,K270,K294)</f>
        <v>120213</v>
      </c>
      <c r="L269" s="118">
        <f>SUM(L279,L292,L290,L270,L294)</f>
        <v>133102</v>
      </c>
      <c r="M269" s="118">
        <f t="shared" si="89"/>
        <v>12889</v>
      </c>
      <c r="N269" s="118">
        <f>SUM(N279,N292,N290,N270,N294)</f>
        <v>254745</v>
      </c>
      <c r="O269" s="118">
        <f>SUM(O279,O292,O290,O270,O294)</f>
        <v>254745</v>
      </c>
      <c r="P269" s="118">
        <f t="shared" si="90"/>
        <v>0</v>
      </c>
      <c r="Q269" s="118">
        <f>SUM(Q279,Q292,Q290,Q270,Q294)</f>
        <v>7720</v>
      </c>
      <c r="R269" s="118">
        <f>SUM(R279,R292,R290,R270,R294)</f>
        <v>7720</v>
      </c>
      <c r="S269" s="118">
        <f t="shared" si="91"/>
        <v>0</v>
      </c>
      <c r="T269" s="118">
        <f>SUM(T279,T292,T290,T270,T294)</f>
        <v>7647</v>
      </c>
      <c r="U269" s="118">
        <f>SUM(U279,U292,U290,U270,U294)</f>
        <v>7647</v>
      </c>
      <c r="V269" s="118">
        <f t="shared" si="92"/>
        <v>0</v>
      </c>
      <c r="W269" s="118">
        <f>SUM(W279,W292,W290,W270,W294)</f>
        <v>0</v>
      </c>
      <c r="X269" s="118">
        <f>SUM(X279,X292,X290,X270,X294)</f>
        <v>0</v>
      </c>
      <c r="Y269" s="118">
        <f t="shared" si="93"/>
        <v>0</v>
      </c>
      <c r="Z269" s="118">
        <f>SUM(Z279,Z292,Z290,Z270,Z294)</f>
        <v>0</v>
      </c>
      <c r="AA269" s="118">
        <f>SUM(AA279,AA292,AA290,AA270,AA294)</f>
        <v>0</v>
      </c>
      <c r="AB269" s="118">
        <f t="shared" si="94"/>
        <v>0</v>
      </c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  <c r="CL269" s="116"/>
      <c r="CM269" s="116"/>
      <c r="CN269" s="116"/>
      <c r="CO269" s="116"/>
      <c r="CP269" s="116"/>
      <c r="CQ269" s="116"/>
      <c r="CR269" s="116"/>
      <c r="CS269" s="116"/>
      <c r="CT269" s="116"/>
      <c r="CU269" s="116"/>
      <c r="CV269" s="116"/>
      <c r="CW269" s="116"/>
      <c r="CX269" s="116"/>
      <c r="CY269" s="116"/>
      <c r="CZ269" s="116"/>
      <c r="DA269" s="116"/>
      <c r="DB269" s="116"/>
      <c r="DC269" s="116"/>
      <c r="DD269" s="116"/>
      <c r="DE269" s="116"/>
      <c r="DF269" s="116"/>
      <c r="DG269" s="116"/>
      <c r="DH269" s="116"/>
      <c r="DI269" s="116"/>
      <c r="DJ269" s="116"/>
      <c r="DK269" s="116"/>
      <c r="DL269" s="116"/>
      <c r="DM269" s="116"/>
      <c r="DN269" s="116"/>
      <c r="DO269" s="116"/>
      <c r="DP269" s="116"/>
      <c r="DQ269" s="116"/>
      <c r="DR269" s="116"/>
      <c r="DS269" s="116"/>
      <c r="DT269" s="116"/>
      <c r="DU269" s="116"/>
      <c r="DV269" s="116"/>
      <c r="DW269" s="116"/>
      <c r="DX269" s="116"/>
      <c r="DY269" s="116"/>
      <c r="DZ269" s="116"/>
      <c r="EA269" s="116"/>
      <c r="EB269" s="116"/>
      <c r="EC269" s="116"/>
      <c r="ED269" s="116"/>
      <c r="EE269" s="116"/>
      <c r="EF269" s="116"/>
      <c r="EG269" s="116"/>
      <c r="EH269" s="116"/>
      <c r="EI269" s="116"/>
      <c r="EJ269" s="116"/>
      <c r="EK269" s="116"/>
      <c r="EL269" s="116"/>
      <c r="EM269" s="116"/>
      <c r="EN269" s="116"/>
      <c r="EO269" s="116"/>
      <c r="EP269" s="116"/>
      <c r="EQ269" s="116"/>
      <c r="ER269" s="116"/>
      <c r="ES269" s="116"/>
      <c r="ET269" s="116"/>
      <c r="EU269" s="116"/>
      <c r="EV269" s="116"/>
      <c r="EW269" s="116"/>
      <c r="EX269" s="116"/>
      <c r="EY269" s="116"/>
      <c r="EZ269" s="116"/>
      <c r="FA269" s="116"/>
      <c r="FB269" s="116"/>
      <c r="FC269" s="116"/>
      <c r="FD269" s="116"/>
      <c r="FE269" s="116"/>
      <c r="FF269" s="116"/>
      <c r="FG269" s="116"/>
      <c r="FH269" s="116"/>
      <c r="FI269" s="116"/>
      <c r="FJ269" s="116"/>
      <c r="FK269" s="116"/>
      <c r="FL269" s="116"/>
      <c r="FM269" s="116"/>
      <c r="FN269" s="116"/>
      <c r="FO269" s="116"/>
      <c r="FP269" s="116"/>
      <c r="FQ269" s="116"/>
      <c r="FR269" s="116"/>
      <c r="FS269" s="116"/>
      <c r="FT269" s="116"/>
      <c r="FU269" s="116"/>
      <c r="FV269" s="116"/>
      <c r="FW269" s="116"/>
      <c r="FX269" s="116"/>
      <c r="FY269" s="116"/>
      <c r="FZ269" s="116"/>
      <c r="GA269" s="116"/>
      <c r="GB269" s="116"/>
      <c r="GC269" s="116"/>
      <c r="GD269" s="100"/>
      <c r="GE269" s="100"/>
      <c r="GF269" s="100"/>
      <c r="GG269" s="100"/>
      <c r="GH269" s="100"/>
      <c r="GI269" s="100"/>
      <c r="GJ269" s="100"/>
      <c r="GK269" s="100"/>
      <c r="GL269" s="100"/>
      <c r="GM269" s="100"/>
      <c r="GN269" s="100"/>
      <c r="GO269" s="100"/>
      <c r="GP269" s="100"/>
      <c r="GQ269" s="100"/>
      <c r="GR269" s="100"/>
      <c r="GS269" s="100"/>
      <c r="GT269" s="100"/>
      <c r="GU269" s="100"/>
      <c r="GV269" s="100"/>
      <c r="GW269" s="100"/>
      <c r="GX269" s="100"/>
      <c r="GY269" s="100"/>
      <c r="GZ269" s="100"/>
      <c r="HA269" s="100"/>
      <c r="HB269" s="100"/>
      <c r="HC269" s="100"/>
      <c r="HD269" s="100"/>
      <c r="HE269" s="100"/>
      <c r="HF269" s="100"/>
      <c r="HG269" s="100"/>
      <c r="HH269" s="100"/>
      <c r="HI269" s="100"/>
      <c r="HJ269" s="100"/>
      <c r="HK269" s="100"/>
      <c r="HL269" s="100"/>
      <c r="HM269" s="100"/>
      <c r="HN269" s="100"/>
      <c r="HO269" s="100"/>
      <c r="HP269" s="100"/>
      <c r="HQ269" s="100"/>
      <c r="HR269" s="100"/>
      <c r="HS269" s="100"/>
      <c r="HT269" s="100"/>
      <c r="HU269" s="100"/>
      <c r="HV269" s="100"/>
      <c r="HW269" s="100"/>
      <c r="HX269" s="100"/>
      <c r="HY269" s="100"/>
      <c r="HZ269" s="100"/>
      <c r="IA269" s="100"/>
      <c r="IB269" s="100"/>
      <c r="IC269" s="100"/>
      <c r="ID269" s="100"/>
      <c r="IE269" s="100"/>
      <c r="IF269" s="100"/>
      <c r="IG269" s="100"/>
      <c r="IH269" s="100"/>
      <c r="II269" s="100"/>
      <c r="IJ269" s="100"/>
      <c r="IK269" s="100"/>
      <c r="IL269" s="100"/>
      <c r="IM269" s="100"/>
      <c r="IN269" s="100"/>
      <c r="IO269" s="100"/>
      <c r="IP269" s="100"/>
      <c r="IQ269" s="100"/>
      <c r="IR269" s="100"/>
    </row>
    <row r="270" spans="1:252" x14ac:dyDescent="0.3">
      <c r="A270" s="117" t="s">
        <v>174</v>
      </c>
      <c r="B270" s="118">
        <f t="shared" si="86"/>
        <v>31165</v>
      </c>
      <c r="C270" s="118">
        <f t="shared" si="86"/>
        <v>31568</v>
      </c>
      <c r="D270" s="118">
        <f t="shared" si="86"/>
        <v>403</v>
      </c>
      <c r="E270" s="118">
        <f>SUM(E271:E278)</f>
        <v>0</v>
      </c>
      <c r="F270" s="118">
        <f>SUM(F271:F278)</f>
        <v>0</v>
      </c>
      <c r="G270" s="118">
        <f t="shared" si="87"/>
        <v>0</v>
      </c>
      <c r="H270" s="118">
        <f>SUM(H271:H278)</f>
        <v>0</v>
      </c>
      <c r="I270" s="118">
        <f>SUM(I271:I278)</f>
        <v>0</v>
      </c>
      <c r="J270" s="118">
        <f t="shared" si="88"/>
        <v>0</v>
      </c>
      <c r="K270" s="118">
        <f>SUM(K271:K278)</f>
        <v>26044</v>
      </c>
      <c r="L270" s="118">
        <f>SUM(L271:L278)</f>
        <v>26447</v>
      </c>
      <c r="M270" s="118">
        <f t="shared" si="89"/>
        <v>403</v>
      </c>
      <c r="N270" s="118">
        <f>SUM(N271:N278)</f>
        <v>0</v>
      </c>
      <c r="O270" s="118">
        <f>SUM(O271:O278)</f>
        <v>0</v>
      </c>
      <c r="P270" s="118">
        <f t="shared" si="90"/>
        <v>0</v>
      </c>
      <c r="Q270" s="118">
        <f>SUM(Q271:Q278)</f>
        <v>5121</v>
      </c>
      <c r="R270" s="118">
        <f>SUM(R271:R278)</f>
        <v>5121</v>
      </c>
      <c r="S270" s="118">
        <f t="shared" si="91"/>
        <v>0</v>
      </c>
      <c r="T270" s="118">
        <f>SUM(T271:T278)</f>
        <v>0</v>
      </c>
      <c r="U270" s="118">
        <f>SUM(U271:U278)</f>
        <v>0</v>
      </c>
      <c r="V270" s="118">
        <f t="shared" si="92"/>
        <v>0</v>
      </c>
      <c r="W270" s="118">
        <f>SUM(W271:W278)</f>
        <v>0</v>
      </c>
      <c r="X270" s="118">
        <f>SUM(X271:X278)</f>
        <v>0</v>
      </c>
      <c r="Y270" s="118">
        <f t="shared" si="93"/>
        <v>0</v>
      </c>
      <c r="Z270" s="118">
        <f>SUM(Z271:Z278)</f>
        <v>0</v>
      </c>
      <c r="AA270" s="118">
        <f>SUM(AA271:AA278)</f>
        <v>0</v>
      </c>
      <c r="AB270" s="118">
        <f t="shared" si="94"/>
        <v>0</v>
      </c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  <c r="CL270" s="116"/>
      <c r="CM270" s="116"/>
      <c r="CN270" s="116"/>
      <c r="CO270" s="116"/>
      <c r="CP270" s="116"/>
      <c r="CQ270" s="116"/>
      <c r="CR270" s="116"/>
      <c r="CS270" s="116"/>
      <c r="CT270" s="116"/>
      <c r="CU270" s="116"/>
      <c r="CV270" s="116"/>
      <c r="CW270" s="116"/>
      <c r="CX270" s="116"/>
      <c r="CY270" s="116"/>
      <c r="CZ270" s="116"/>
      <c r="DA270" s="116"/>
      <c r="DB270" s="116"/>
      <c r="DC270" s="116"/>
      <c r="DD270" s="116"/>
      <c r="DE270" s="116"/>
      <c r="DF270" s="116"/>
      <c r="DG270" s="116"/>
      <c r="DH270" s="116"/>
      <c r="DI270" s="116"/>
      <c r="DJ270" s="116"/>
      <c r="DK270" s="116"/>
      <c r="DL270" s="116"/>
      <c r="DM270" s="116"/>
      <c r="DN270" s="116"/>
      <c r="DO270" s="116"/>
      <c r="DP270" s="116"/>
      <c r="DQ270" s="116"/>
      <c r="DR270" s="116"/>
      <c r="DS270" s="116"/>
      <c r="DT270" s="116"/>
      <c r="DU270" s="116"/>
      <c r="DV270" s="116"/>
      <c r="DW270" s="116"/>
      <c r="DX270" s="116"/>
      <c r="DY270" s="116"/>
      <c r="DZ270" s="116"/>
      <c r="EA270" s="116"/>
      <c r="EB270" s="116"/>
      <c r="EC270" s="116"/>
      <c r="ED270" s="116"/>
      <c r="EE270" s="116"/>
      <c r="EF270" s="116"/>
      <c r="EG270" s="116"/>
      <c r="EH270" s="116"/>
      <c r="EI270" s="116"/>
      <c r="EJ270" s="116"/>
      <c r="EK270" s="116"/>
      <c r="EL270" s="116"/>
      <c r="EM270" s="116"/>
      <c r="EN270" s="116"/>
      <c r="EO270" s="116"/>
      <c r="EP270" s="116"/>
      <c r="EQ270" s="116"/>
      <c r="ER270" s="116"/>
      <c r="ES270" s="116"/>
      <c r="ET270" s="116"/>
      <c r="EU270" s="116"/>
      <c r="EV270" s="116"/>
      <c r="EW270" s="116"/>
      <c r="EX270" s="116"/>
      <c r="EY270" s="116"/>
      <c r="EZ270" s="116"/>
      <c r="FA270" s="116"/>
      <c r="FB270" s="116"/>
      <c r="FC270" s="116"/>
      <c r="FD270" s="116"/>
      <c r="FE270" s="116"/>
      <c r="FF270" s="116"/>
      <c r="FG270" s="116"/>
      <c r="FH270" s="116"/>
      <c r="FI270" s="116"/>
      <c r="FJ270" s="116"/>
      <c r="FK270" s="116"/>
      <c r="FL270" s="116"/>
      <c r="FM270" s="116"/>
      <c r="FN270" s="116"/>
      <c r="FO270" s="116"/>
      <c r="FP270" s="116"/>
      <c r="FQ270" s="116"/>
      <c r="FR270" s="116"/>
      <c r="FS270" s="116"/>
      <c r="FT270" s="116"/>
      <c r="FU270" s="116"/>
      <c r="FV270" s="116"/>
      <c r="FW270" s="116"/>
      <c r="FX270" s="116"/>
      <c r="FY270" s="116"/>
      <c r="FZ270" s="116"/>
      <c r="GA270" s="116"/>
      <c r="GB270" s="116"/>
      <c r="GC270" s="116"/>
      <c r="GD270" s="100"/>
      <c r="GE270" s="100"/>
      <c r="GF270" s="100"/>
      <c r="GG270" s="100"/>
      <c r="GH270" s="100"/>
      <c r="GI270" s="100"/>
      <c r="GJ270" s="100"/>
      <c r="GK270" s="100"/>
      <c r="GL270" s="100"/>
      <c r="GM270" s="100"/>
      <c r="GN270" s="100"/>
      <c r="GO270" s="100"/>
      <c r="GP270" s="100"/>
      <c r="GQ270" s="100"/>
      <c r="GR270" s="100"/>
      <c r="GS270" s="100"/>
      <c r="GT270" s="100"/>
      <c r="GU270" s="100"/>
      <c r="GV270" s="100"/>
      <c r="GW270" s="100"/>
      <c r="GX270" s="100"/>
      <c r="GY270" s="100"/>
      <c r="GZ270" s="100"/>
      <c r="HA270" s="100"/>
      <c r="HB270" s="100"/>
      <c r="HC270" s="100"/>
      <c r="HD270" s="100"/>
      <c r="HE270" s="100"/>
      <c r="HF270" s="100"/>
      <c r="HG270" s="100"/>
      <c r="HH270" s="100"/>
      <c r="HI270" s="100"/>
      <c r="HJ270" s="100"/>
      <c r="HK270" s="100"/>
      <c r="HL270" s="100"/>
      <c r="HM270" s="100"/>
      <c r="HN270" s="100"/>
      <c r="HO270" s="100"/>
      <c r="HP270" s="100"/>
      <c r="HQ270" s="100"/>
      <c r="HR270" s="100"/>
      <c r="HS270" s="100"/>
      <c r="HT270" s="100"/>
      <c r="HU270" s="100"/>
      <c r="HV270" s="100"/>
      <c r="HW270" s="100"/>
      <c r="HX270" s="100"/>
      <c r="HY270" s="100"/>
      <c r="HZ270" s="100"/>
      <c r="IA270" s="100"/>
      <c r="IB270" s="100"/>
      <c r="IC270" s="100"/>
      <c r="ID270" s="100"/>
      <c r="IE270" s="100"/>
      <c r="IF270" s="100"/>
      <c r="IG270" s="100"/>
      <c r="IH270" s="100"/>
      <c r="II270" s="100"/>
      <c r="IJ270" s="100"/>
      <c r="IK270" s="100"/>
      <c r="IL270" s="100"/>
      <c r="IM270" s="100"/>
      <c r="IN270" s="100"/>
      <c r="IO270" s="100"/>
      <c r="IP270" s="100"/>
      <c r="IQ270" s="100"/>
      <c r="IR270" s="100"/>
    </row>
    <row r="271" spans="1:252" ht="30.75" customHeight="1" x14ac:dyDescent="0.3">
      <c r="A271" s="123" t="s">
        <v>315</v>
      </c>
      <c r="B271" s="124">
        <f t="shared" si="86"/>
        <v>3269</v>
      </c>
      <c r="C271" s="124">
        <f t="shared" si="86"/>
        <v>3269</v>
      </c>
      <c r="D271" s="124">
        <f t="shared" si="86"/>
        <v>0</v>
      </c>
      <c r="E271" s="124">
        <v>0</v>
      </c>
      <c r="F271" s="124">
        <v>0</v>
      </c>
      <c r="G271" s="124">
        <f t="shared" si="87"/>
        <v>0</v>
      </c>
      <c r="H271" s="124">
        <v>0</v>
      </c>
      <c r="I271" s="124">
        <v>0</v>
      </c>
      <c r="J271" s="124">
        <f t="shared" si="88"/>
        <v>0</v>
      </c>
      <c r="K271" s="124">
        <f>1640+1629</f>
        <v>3269</v>
      </c>
      <c r="L271" s="124">
        <f>1640+1629</f>
        <v>3269</v>
      </c>
      <c r="M271" s="124">
        <f t="shared" si="89"/>
        <v>0</v>
      </c>
      <c r="N271" s="124">
        <v>0</v>
      </c>
      <c r="O271" s="124">
        <v>0</v>
      </c>
      <c r="P271" s="124">
        <f t="shared" si="90"/>
        <v>0</v>
      </c>
      <c r="Q271" s="124">
        <v>0</v>
      </c>
      <c r="R271" s="124">
        <v>0</v>
      </c>
      <c r="S271" s="124">
        <f t="shared" si="91"/>
        <v>0</v>
      </c>
      <c r="T271" s="124">
        <v>0</v>
      </c>
      <c r="U271" s="124">
        <v>0</v>
      </c>
      <c r="V271" s="124">
        <f t="shared" si="92"/>
        <v>0</v>
      </c>
      <c r="W271" s="124">
        <v>0</v>
      </c>
      <c r="X271" s="124">
        <v>0</v>
      </c>
      <c r="Y271" s="124">
        <f t="shared" si="93"/>
        <v>0</v>
      </c>
      <c r="Z271" s="124">
        <v>0</v>
      </c>
      <c r="AA271" s="124">
        <v>0</v>
      </c>
      <c r="AB271" s="124">
        <f t="shared" si="94"/>
        <v>0</v>
      </c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  <c r="AZ271" s="100"/>
      <c r="BA271" s="100"/>
      <c r="BB271" s="100"/>
      <c r="BC271" s="100"/>
      <c r="BD271" s="100"/>
      <c r="BE271" s="100"/>
      <c r="BF271" s="100"/>
      <c r="BG271" s="100"/>
      <c r="BH271" s="100"/>
      <c r="BI271" s="100"/>
      <c r="BJ271" s="100"/>
      <c r="BK271" s="100"/>
      <c r="BL271" s="100"/>
      <c r="BM271" s="100"/>
      <c r="BN271" s="100"/>
      <c r="BO271" s="100"/>
      <c r="BP271" s="100"/>
      <c r="BQ271" s="100"/>
      <c r="BR271" s="100"/>
      <c r="BS271" s="100"/>
      <c r="BT271" s="10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  <c r="EN271" s="100"/>
      <c r="EO271" s="100"/>
      <c r="EP271" s="100"/>
      <c r="EQ271" s="100"/>
      <c r="ER271" s="100"/>
      <c r="ES271" s="100"/>
      <c r="ET271" s="100"/>
      <c r="EU271" s="100"/>
      <c r="EV271" s="100"/>
      <c r="EW271" s="100"/>
      <c r="EX271" s="100"/>
      <c r="EY271" s="100"/>
      <c r="EZ271" s="100"/>
      <c r="FA271" s="100"/>
      <c r="FB271" s="100"/>
      <c r="FC271" s="100"/>
      <c r="FD271" s="100"/>
      <c r="FE271" s="100"/>
      <c r="FF271" s="100"/>
      <c r="FG271" s="100"/>
      <c r="FH271" s="100"/>
      <c r="FI271" s="100"/>
      <c r="FJ271" s="100"/>
      <c r="FK271" s="100"/>
      <c r="FL271" s="100"/>
      <c r="FM271" s="100"/>
      <c r="FN271" s="100"/>
      <c r="FO271" s="100"/>
      <c r="FP271" s="100"/>
      <c r="FQ271" s="100"/>
      <c r="FR271" s="100"/>
      <c r="FS271" s="100"/>
      <c r="FT271" s="100"/>
      <c r="FU271" s="100"/>
      <c r="FV271" s="100"/>
      <c r="FW271" s="100"/>
      <c r="FX271" s="100"/>
      <c r="FY271" s="100"/>
      <c r="FZ271" s="100"/>
      <c r="GA271" s="100"/>
      <c r="GB271" s="100"/>
      <c r="GC271" s="100"/>
      <c r="GD271" s="100"/>
      <c r="GE271" s="100"/>
      <c r="GF271" s="100"/>
      <c r="GG271" s="100"/>
      <c r="GH271" s="100"/>
      <c r="GI271" s="100"/>
      <c r="GJ271" s="100"/>
      <c r="GK271" s="100"/>
      <c r="GL271" s="100"/>
      <c r="GM271" s="100"/>
      <c r="GN271" s="100"/>
      <c r="GO271" s="100"/>
      <c r="GP271" s="100"/>
      <c r="GQ271" s="100"/>
      <c r="GR271" s="100"/>
      <c r="GS271" s="100"/>
      <c r="GT271" s="100"/>
      <c r="GU271" s="100"/>
      <c r="GV271" s="100"/>
      <c r="GW271" s="100"/>
      <c r="GX271" s="100"/>
      <c r="GY271" s="100"/>
      <c r="GZ271" s="100"/>
      <c r="HA271" s="100"/>
      <c r="HB271" s="100"/>
      <c r="HC271" s="100"/>
      <c r="HD271" s="100"/>
      <c r="HE271" s="100"/>
      <c r="HF271" s="100"/>
      <c r="HG271" s="100"/>
      <c r="HH271" s="100"/>
      <c r="HI271" s="100"/>
      <c r="HJ271" s="100"/>
      <c r="HK271" s="100"/>
      <c r="HL271" s="100"/>
      <c r="HM271" s="100"/>
      <c r="HN271" s="100"/>
      <c r="HO271" s="100"/>
      <c r="HP271" s="100"/>
      <c r="HQ271" s="100"/>
      <c r="HR271" s="100"/>
      <c r="HS271" s="100"/>
      <c r="HT271" s="100"/>
      <c r="HU271" s="100"/>
      <c r="HV271" s="100"/>
      <c r="HW271" s="100"/>
      <c r="HX271" s="100"/>
      <c r="HY271" s="100"/>
      <c r="HZ271" s="100"/>
      <c r="IA271" s="100"/>
      <c r="IB271" s="100"/>
      <c r="IC271" s="100"/>
      <c r="ID271" s="100"/>
      <c r="IE271" s="100"/>
      <c r="IF271" s="100"/>
      <c r="IG271" s="100"/>
      <c r="IH271" s="100"/>
      <c r="II271" s="100"/>
      <c r="IJ271" s="100"/>
      <c r="IK271" s="100"/>
      <c r="IL271" s="100"/>
      <c r="IM271" s="100"/>
      <c r="IN271" s="100"/>
      <c r="IO271" s="100"/>
      <c r="IP271" s="100"/>
      <c r="IQ271" s="100"/>
      <c r="IR271" s="100"/>
    </row>
    <row r="272" spans="1:252" ht="31.2" x14ac:dyDescent="0.3">
      <c r="A272" s="123" t="s">
        <v>316</v>
      </c>
      <c r="B272" s="124">
        <f t="shared" si="86"/>
        <v>4499</v>
      </c>
      <c r="C272" s="124">
        <f t="shared" si="86"/>
        <v>4499</v>
      </c>
      <c r="D272" s="124">
        <f t="shared" si="86"/>
        <v>0</v>
      </c>
      <c r="E272" s="124">
        <v>0</v>
      </c>
      <c r="F272" s="124">
        <v>0</v>
      </c>
      <c r="G272" s="124">
        <f t="shared" si="87"/>
        <v>0</v>
      </c>
      <c r="H272" s="124">
        <v>0</v>
      </c>
      <c r="I272" s="124">
        <v>0</v>
      </c>
      <c r="J272" s="124">
        <f t="shared" si="88"/>
        <v>0</v>
      </c>
      <c r="K272" s="124"/>
      <c r="L272" s="124"/>
      <c r="M272" s="124">
        <f t="shared" si="89"/>
        <v>0</v>
      </c>
      <c r="N272" s="124">
        <v>0</v>
      </c>
      <c r="O272" s="124">
        <v>0</v>
      </c>
      <c r="P272" s="124">
        <f t="shared" si="90"/>
        <v>0</v>
      </c>
      <c r="Q272" s="124">
        <f>1999+2500</f>
        <v>4499</v>
      </c>
      <c r="R272" s="124">
        <f>1999+2500</f>
        <v>4499</v>
      </c>
      <c r="S272" s="124">
        <f t="shared" si="91"/>
        <v>0</v>
      </c>
      <c r="T272" s="124">
        <v>0</v>
      </c>
      <c r="U272" s="124">
        <v>0</v>
      </c>
      <c r="V272" s="124">
        <f t="shared" si="92"/>
        <v>0</v>
      </c>
      <c r="W272" s="124">
        <v>0</v>
      </c>
      <c r="X272" s="124">
        <v>0</v>
      </c>
      <c r="Y272" s="124">
        <f t="shared" si="93"/>
        <v>0</v>
      </c>
      <c r="Z272" s="124">
        <v>0</v>
      </c>
      <c r="AA272" s="124">
        <v>0</v>
      </c>
      <c r="AB272" s="124">
        <f t="shared" si="94"/>
        <v>0</v>
      </c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  <c r="AZ272" s="100"/>
      <c r="BA272" s="100"/>
      <c r="BB272" s="100"/>
      <c r="BC272" s="100"/>
      <c r="BD272" s="100"/>
      <c r="BE272" s="100"/>
      <c r="BF272" s="100"/>
      <c r="BG272" s="100"/>
      <c r="BH272" s="100"/>
      <c r="BI272" s="100"/>
      <c r="BJ272" s="100"/>
      <c r="BK272" s="100"/>
      <c r="BL272" s="100"/>
      <c r="BM272" s="100"/>
      <c r="BN272" s="100"/>
      <c r="BO272" s="100"/>
      <c r="BP272" s="100"/>
      <c r="BQ272" s="100"/>
      <c r="BR272" s="100"/>
      <c r="BS272" s="100"/>
      <c r="BT272" s="10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0"/>
      <c r="CE272" s="100"/>
      <c r="CF272" s="100"/>
      <c r="CG272" s="100"/>
      <c r="CH272" s="100"/>
      <c r="CI272" s="100"/>
      <c r="CJ272" s="100"/>
      <c r="CK272" s="100"/>
      <c r="CL272" s="100"/>
      <c r="CM272" s="100"/>
      <c r="CN272" s="100"/>
      <c r="CO272" s="100"/>
      <c r="CP272" s="100"/>
      <c r="CQ272" s="100"/>
      <c r="CR272" s="100"/>
      <c r="CS272" s="100"/>
      <c r="CT272" s="100"/>
      <c r="CU272" s="100"/>
      <c r="CV272" s="100"/>
      <c r="CW272" s="100"/>
      <c r="CX272" s="100"/>
      <c r="CY272" s="100"/>
      <c r="CZ272" s="100"/>
      <c r="DA272" s="100"/>
      <c r="DB272" s="100"/>
      <c r="DC272" s="100"/>
      <c r="DD272" s="100"/>
      <c r="DE272" s="100"/>
      <c r="DF272" s="100"/>
      <c r="DG272" s="100"/>
      <c r="DH272" s="100"/>
      <c r="DI272" s="100"/>
      <c r="DJ272" s="100"/>
      <c r="DK272" s="100"/>
      <c r="DL272" s="100"/>
      <c r="DM272" s="100"/>
      <c r="DN272" s="100"/>
      <c r="DO272" s="100"/>
      <c r="DP272" s="100"/>
      <c r="DQ272" s="100"/>
      <c r="DR272" s="100"/>
      <c r="DS272" s="100"/>
      <c r="DT272" s="100"/>
      <c r="DU272" s="100"/>
      <c r="DV272" s="100"/>
      <c r="DW272" s="100"/>
      <c r="DX272" s="100"/>
      <c r="DY272" s="100"/>
      <c r="DZ272" s="100"/>
      <c r="EA272" s="100"/>
      <c r="EB272" s="100"/>
      <c r="EC272" s="100"/>
      <c r="ED272" s="100"/>
      <c r="EE272" s="100"/>
      <c r="EF272" s="100"/>
      <c r="EG272" s="100"/>
      <c r="EH272" s="100"/>
      <c r="EI272" s="100"/>
      <c r="EJ272" s="100"/>
      <c r="EK272" s="100"/>
      <c r="EL272" s="100"/>
      <c r="EM272" s="100"/>
      <c r="EN272" s="100"/>
      <c r="EO272" s="100"/>
      <c r="EP272" s="100"/>
      <c r="EQ272" s="100"/>
      <c r="ER272" s="100"/>
      <c r="ES272" s="100"/>
      <c r="ET272" s="100"/>
      <c r="EU272" s="100"/>
      <c r="EV272" s="100"/>
      <c r="EW272" s="100"/>
      <c r="EX272" s="100"/>
      <c r="EY272" s="100"/>
      <c r="EZ272" s="100"/>
      <c r="FA272" s="100"/>
      <c r="FB272" s="100"/>
      <c r="FC272" s="100"/>
      <c r="FD272" s="100"/>
      <c r="FE272" s="100"/>
      <c r="FF272" s="100"/>
      <c r="FG272" s="100"/>
      <c r="FH272" s="100"/>
      <c r="FI272" s="100"/>
      <c r="FJ272" s="100"/>
      <c r="FK272" s="100"/>
      <c r="FL272" s="100"/>
      <c r="FM272" s="100"/>
      <c r="FN272" s="100"/>
      <c r="FO272" s="100"/>
      <c r="FP272" s="100"/>
      <c r="FQ272" s="100"/>
      <c r="FR272" s="100"/>
      <c r="FS272" s="100"/>
      <c r="FT272" s="100"/>
      <c r="FU272" s="100"/>
      <c r="FV272" s="100"/>
      <c r="FW272" s="100"/>
      <c r="FX272" s="100"/>
      <c r="FY272" s="100"/>
      <c r="FZ272" s="100"/>
      <c r="GA272" s="100"/>
      <c r="GB272" s="100"/>
      <c r="GC272" s="100"/>
      <c r="GD272" s="100"/>
      <c r="GE272" s="100"/>
      <c r="GF272" s="100"/>
      <c r="GG272" s="100"/>
      <c r="GH272" s="100"/>
      <c r="GI272" s="100"/>
      <c r="GJ272" s="100"/>
      <c r="GK272" s="100"/>
      <c r="GL272" s="100"/>
      <c r="GM272" s="100"/>
      <c r="GN272" s="100"/>
      <c r="GO272" s="100"/>
      <c r="GP272" s="100"/>
      <c r="GQ272" s="100"/>
      <c r="GR272" s="100"/>
      <c r="GS272" s="100"/>
      <c r="GT272" s="100"/>
      <c r="GU272" s="100"/>
      <c r="GV272" s="100"/>
      <c r="GW272" s="100"/>
      <c r="GX272" s="100"/>
      <c r="GY272" s="100"/>
      <c r="GZ272" s="100"/>
      <c r="HA272" s="100"/>
      <c r="HB272" s="100"/>
      <c r="HC272" s="100"/>
      <c r="HD272" s="100"/>
      <c r="HE272" s="100"/>
      <c r="HF272" s="100"/>
      <c r="HG272" s="100"/>
      <c r="HH272" s="100"/>
      <c r="HI272" s="100"/>
      <c r="HJ272" s="100"/>
      <c r="HK272" s="100"/>
      <c r="HL272" s="100"/>
      <c r="HM272" s="100"/>
      <c r="HN272" s="100"/>
      <c r="HO272" s="100"/>
      <c r="HP272" s="100"/>
      <c r="HQ272" s="100"/>
      <c r="HR272" s="100"/>
      <c r="HS272" s="100"/>
      <c r="HT272" s="100"/>
      <c r="HU272" s="100"/>
      <c r="HV272" s="100"/>
      <c r="HW272" s="100"/>
      <c r="HX272" s="100"/>
      <c r="HY272" s="100"/>
      <c r="HZ272" s="100"/>
      <c r="IA272" s="100"/>
      <c r="IB272" s="100"/>
      <c r="IC272" s="100"/>
      <c r="ID272" s="100"/>
      <c r="IE272" s="100"/>
      <c r="IF272" s="100"/>
      <c r="IG272" s="100"/>
      <c r="IH272" s="100"/>
      <c r="II272" s="100"/>
      <c r="IJ272" s="100"/>
      <c r="IK272" s="100"/>
      <c r="IL272" s="100"/>
      <c r="IM272" s="100"/>
      <c r="IN272" s="100"/>
      <c r="IO272" s="100"/>
      <c r="IP272" s="100"/>
      <c r="IQ272" s="100"/>
      <c r="IR272" s="100"/>
    </row>
    <row r="273" spans="1:252" ht="30.75" customHeight="1" x14ac:dyDescent="0.3">
      <c r="A273" s="123" t="s">
        <v>317</v>
      </c>
      <c r="B273" s="124">
        <f t="shared" si="86"/>
        <v>5000</v>
      </c>
      <c r="C273" s="124">
        <f t="shared" si="86"/>
        <v>5000</v>
      </c>
      <c r="D273" s="124">
        <f t="shared" si="86"/>
        <v>0</v>
      </c>
      <c r="E273" s="124">
        <v>0</v>
      </c>
      <c r="F273" s="124">
        <v>0</v>
      </c>
      <c r="G273" s="124">
        <f t="shared" si="87"/>
        <v>0</v>
      </c>
      <c r="H273" s="124">
        <v>0</v>
      </c>
      <c r="I273" s="124">
        <v>0</v>
      </c>
      <c r="J273" s="124">
        <f t="shared" si="88"/>
        <v>0</v>
      </c>
      <c r="K273" s="124">
        <v>5000</v>
      </c>
      <c r="L273" s="124">
        <v>5000</v>
      </c>
      <c r="M273" s="124">
        <f t="shared" si="89"/>
        <v>0</v>
      </c>
      <c r="N273" s="124">
        <v>0</v>
      </c>
      <c r="O273" s="124">
        <v>0</v>
      </c>
      <c r="P273" s="124">
        <f t="shared" si="90"/>
        <v>0</v>
      </c>
      <c r="Q273" s="124">
        <v>0</v>
      </c>
      <c r="R273" s="124">
        <v>0</v>
      </c>
      <c r="S273" s="124">
        <f t="shared" si="91"/>
        <v>0</v>
      </c>
      <c r="T273" s="124">
        <v>0</v>
      </c>
      <c r="U273" s="124">
        <v>0</v>
      </c>
      <c r="V273" s="124">
        <f t="shared" si="92"/>
        <v>0</v>
      </c>
      <c r="W273" s="124">
        <v>0</v>
      </c>
      <c r="X273" s="124">
        <v>0</v>
      </c>
      <c r="Y273" s="124">
        <f t="shared" si="93"/>
        <v>0</v>
      </c>
      <c r="Z273" s="124">
        <v>0</v>
      </c>
      <c r="AA273" s="124">
        <v>0</v>
      </c>
      <c r="AB273" s="124">
        <f t="shared" si="94"/>
        <v>0</v>
      </c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  <c r="AV273" s="100"/>
      <c r="AW273" s="100"/>
      <c r="AX273" s="100"/>
      <c r="AY273" s="100"/>
      <c r="AZ273" s="100"/>
      <c r="BA273" s="100"/>
      <c r="BB273" s="100"/>
      <c r="BC273" s="100"/>
      <c r="BD273" s="100"/>
      <c r="BE273" s="100"/>
      <c r="BF273" s="100"/>
      <c r="BG273" s="100"/>
      <c r="BH273" s="100"/>
      <c r="BI273" s="100"/>
      <c r="BJ273" s="100"/>
      <c r="BK273" s="100"/>
      <c r="BL273" s="100"/>
      <c r="BM273" s="100"/>
      <c r="BN273" s="100"/>
      <c r="BO273" s="100"/>
      <c r="BP273" s="100"/>
      <c r="BQ273" s="100"/>
      <c r="BR273" s="100"/>
      <c r="BS273" s="100"/>
      <c r="BT273" s="10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0"/>
      <c r="CE273" s="100"/>
      <c r="CF273" s="100"/>
      <c r="CG273" s="100"/>
      <c r="CH273" s="100"/>
      <c r="CI273" s="100"/>
      <c r="CJ273" s="100"/>
      <c r="CK273" s="100"/>
      <c r="CL273" s="100"/>
      <c r="CM273" s="100"/>
      <c r="CN273" s="100"/>
      <c r="CO273" s="100"/>
      <c r="CP273" s="100"/>
      <c r="CQ273" s="100"/>
      <c r="CR273" s="100"/>
      <c r="CS273" s="100"/>
      <c r="CT273" s="100"/>
      <c r="CU273" s="100"/>
      <c r="CV273" s="100"/>
      <c r="CW273" s="100"/>
      <c r="CX273" s="100"/>
      <c r="CY273" s="100"/>
      <c r="CZ273" s="100"/>
      <c r="DA273" s="100"/>
      <c r="DB273" s="100"/>
      <c r="DC273" s="100"/>
      <c r="DD273" s="100"/>
      <c r="DE273" s="100"/>
      <c r="DF273" s="100"/>
      <c r="DG273" s="100"/>
      <c r="DH273" s="100"/>
      <c r="DI273" s="100"/>
      <c r="DJ273" s="100"/>
      <c r="DK273" s="100"/>
      <c r="DL273" s="100"/>
      <c r="DM273" s="100"/>
      <c r="DN273" s="100"/>
      <c r="DO273" s="100"/>
      <c r="DP273" s="100"/>
      <c r="DQ273" s="100"/>
      <c r="DR273" s="100"/>
      <c r="DS273" s="100"/>
      <c r="DT273" s="100"/>
      <c r="DU273" s="100"/>
      <c r="DV273" s="100"/>
      <c r="DW273" s="100"/>
      <c r="DX273" s="100"/>
      <c r="DY273" s="100"/>
      <c r="DZ273" s="100"/>
      <c r="EA273" s="100"/>
      <c r="EB273" s="100"/>
      <c r="EC273" s="100"/>
      <c r="ED273" s="100"/>
      <c r="EE273" s="100"/>
      <c r="EF273" s="100"/>
      <c r="EG273" s="100"/>
      <c r="EH273" s="100"/>
      <c r="EI273" s="100"/>
      <c r="EJ273" s="100"/>
      <c r="EK273" s="100"/>
      <c r="EL273" s="100"/>
      <c r="EM273" s="100"/>
      <c r="EN273" s="100"/>
      <c r="EO273" s="100"/>
      <c r="EP273" s="100"/>
      <c r="EQ273" s="100"/>
      <c r="ER273" s="100"/>
      <c r="ES273" s="100"/>
      <c r="ET273" s="100"/>
      <c r="EU273" s="100"/>
      <c r="EV273" s="100"/>
      <c r="EW273" s="100"/>
      <c r="EX273" s="100"/>
      <c r="EY273" s="100"/>
      <c r="EZ273" s="100"/>
      <c r="FA273" s="100"/>
      <c r="FB273" s="100"/>
      <c r="FC273" s="100"/>
      <c r="FD273" s="100"/>
      <c r="FE273" s="100"/>
      <c r="FF273" s="100"/>
      <c r="FG273" s="100"/>
      <c r="FH273" s="100"/>
      <c r="FI273" s="100"/>
      <c r="FJ273" s="100"/>
      <c r="FK273" s="100"/>
      <c r="FL273" s="100"/>
      <c r="FM273" s="100"/>
      <c r="FN273" s="100"/>
      <c r="FO273" s="100"/>
      <c r="FP273" s="100"/>
      <c r="FQ273" s="100"/>
      <c r="FR273" s="100"/>
      <c r="FS273" s="100"/>
      <c r="FT273" s="100"/>
      <c r="FU273" s="100"/>
      <c r="FV273" s="100"/>
      <c r="FW273" s="100"/>
      <c r="FX273" s="100"/>
      <c r="FY273" s="100"/>
      <c r="FZ273" s="100"/>
      <c r="GA273" s="100"/>
      <c r="GB273" s="100"/>
      <c r="GC273" s="100"/>
      <c r="GD273" s="100"/>
      <c r="GE273" s="100"/>
      <c r="GF273" s="100"/>
      <c r="GG273" s="100"/>
      <c r="GH273" s="100"/>
      <c r="GI273" s="100"/>
      <c r="GJ273" s="100"/>
      <c r="GK273" s="100"/>
      <c r="GL273" s="100"/>
      <c r="GM273" s="100"/>
      <c r="GN273" s="100"/>
      <c r="GO273" s="100"/>
      <c r="GP273" s="100"/>
      <c r="GQ273" s="100"/>
      <c r="GR273" s="100"/>
      <c r="GS273" s="100"/>
      <c r="GT273" s="100"/>
      <c r="GU273" s="100"/>
      <c r="GV273" s="100"/>
      <c r="GW273" s="100"/>
      <c r="GX273" s="100"/>
      <c r="GY273" s="100"/>
      <c r="GZ273" s="100"/>
      <c r="HA273" s="100"/>
      <c r="HB273" s="100"/>
      <c r="HC273" s="100"/>
      <c r="HD273" s="100"/>
      <c r="HE273" s="100"/>
      <c r="HF273" s="100"/>
      <c r="HG273" s="100"/>
      <c r="HH273" s="100"/>
      <c r="HI273" s="100"/>
      <c r="HJ273" s="100"/>
      <c r="HK273" s="100"/>
      <c r="HL273" s="100"/>
      <c r="HM273" s="100"/>
      <c r="HN273" s="100"/>
      <c r="HO273" s="100"/>
      <c r="HP273" s="100"/>
      <c r="HQ273" s="100"/>
      <c r="HR273" s="100"/>
      <c r="HS273" s="100"/>
      <c r="HT273" s="100"/>
      <c r="HU273" s="100"/>
      <c r="HV273" s="100"/>
      <c r="HW273" s="100"/>
      <c r="HX273" s="100"/>
      <c r="HY273" s="100"/>
      <c r="HZ273" s="100"/>
      <c r="IA273" s="100"/>
      <c r="IB273" s="100"/>
      <c r="IC273" s="100"/>
      <c r="ID273" s="100"/>
      <c r="IE273" s="100"/>
      <c r="IF273" s="100"/>
      <c r="IG273" s="100"/>
      <c r="IH273" s="100"/>
      <c r="II273" s="100"/>
      <c r="IJ273" s="100"/>
      <c r="IK273" s="100"/>
      <c r="IL273" s="100"/>
      <c r="IM273" s="100"/>
      <c r="IN273" s="100"/>
      <c r="IO273" s="100"/>
      <c r="IP273" s="100"/>
      <c r="IQ273" s="100"/>
      <c r="IR273" s="100"/>
    </row>
    <row r="274" spans="1:252" ht="30.75" customHeight="1" x14ac:dyDescent="0.3">
      <c r="A274" s="123" t="s">
        <v>318</v>
      </c>
      <c r="B274" s="124">
        <f t="shared" si="86"/>
        <v>622</v>
      </c>
      <c r="C274" s="124">
        <f t="shared" si="86"/>
        <v>622</v>
      </c>
      <c r="D274" s="124">
        <f t="shared" si="86"/>
        <v>0</v>
      </c>
      <c r="E274" s="124">
        <v>0</v>
      </c>
      <c r="F274" s="124">
        <v>0</v>
      </c>
      <c r="G274" s="124">
        <f t="shared" si="87"/>
        <v>0</v>
      </c>
      <c r="H274" s="124">
        <v>0</v>
      </c>
      <c r="I274" s="124">
        <v>0</v>
      </c>
      <c r="J274" s="124">
        <f t="shared" si="88"/>
        <v>0</v>
      </c>
      <c r="K274" s="124"/>
      <c r="L274" s="124"/>
      <c r="M274" s="124">
        <f t="shared" si="89"/>
        <v>0</v>
      </c>
      <c r="N274" s="124">
        <v>0</v>
      </c>
      <c r="O274" s="124">
        <v>0</v>
      </c>
      <c r="P274" s="124">
        <f t="shared" si="90"/>
        <v>0</v>
      </c>
      <c r="Q274" s="124">
        <v>622</v>
      </c>
      <c r="R274" s="124">
        <v>622</v>
      </c>
      <c r="S274" s="124">
        <f t="shared" si="91"/>
        <v>0</v>
      </c>
      <c r="T274" s="124">
        <v>0</v>
      </c>
      <c r="U274" s="124">
        <v>0</v>
      </c>
      <c r="V274" s="124">
        <f t="shared" si="92"/>
        <v>0</v>
      </c>
      <c r="W274" s="124">
        <v>0</v>
      </c>
      <c r="X274" s="124">
        <v>0</v>
      </c>
      <c r="Y274" s="124">
        <f t="shared" si="93"/>
        <v>0</v>
      </c>
      <c r="Z274" s="124">
        <v>0</v>
      </c>
      <c r="AA274" s="124">
        <v>0</v>
      </c>
      <c r="AB274" s="124">
        <f t="shared" si="94"/>
        <v>0</v>
      </c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00"/>
      <c r="BR274" s="100"/>
      <c r="BS274" s="100"/>
      <c r="BT274" s="10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  <c r="EN274" s="100"/>
      <c r="EO274" s="100"/>
      <c r="EP274" s="100"/>
      <c r="EQ274" s="100"/>
      <c r="ER274" s="100"/>
      <c r="ES274" s="100"/>
      <c r="ET274" s="100"/>
      <c r="EU274" s="100"/>
      <c r="EV274" s="100"/>
      <c r="EW274" s="100"/>
      <c r="EX274" s="100"/>
      <c r="EY274" s="100"/>
      <c r="EZ274" s="100"/>
      <c r="FA274" s="100"/>
      <c r="FB274" s="100"/>
      <c r="FC274" s="100"/>
      <c r="FD274" s="100"/>
      <c r="FE274" s="100"/>
      <c r="FF274" s="100"/>
      <c r="FG274" s="100"/>
      <c r="FH274" s="100"/>
      <c r="FI274" s="100"/>
      <c r="FJ274" s="100"/>
      <c r="FK274" s="100"/>
      <c r="FL274" s="100"/>
      <c r="FM274" s="100"/>
      <c r="FN274" s="100"/>
      <c r="FO274" s="100"/>
      <c r="FP274" s="100"/>
      <c r="FQ274" s="100"/>
      <c r="FR274" s="100"/>
      <c r="FS274" s="100"/>
      <c r="FT274" s="100"/>
      <c r="FU274" s="100"/>
      <c r="FV274" s="100"/>
      <c r="FW274" s="100"/>
      <c r="FX274" s="100"/>
      <c r="FY274" s="100"/>
      <c r="FZ274" s="100"/>
      <c r="GA274" s="100"/>
      <c r="GB274" s="100"/>
      <c r="GC274" s="100"/>
      <c r="GD274" s="100"/>
      <c r="GE274" s="100"/>
      <c r="GF274" s="100"/>
      <c r="GG274" s="100"/>
      <c r="GH274" s="100"/>
      <c r="GI274" s="100"/>
      <c r="GJ274" s="100"/>
      <c r="GK274" s="100"/>
      <c r="GL274" s="100"/>
      <c r="GM274" s="100"/>
      <c r="GN274" s="100"/>
      <c r="GO274" s="100"/>
      <c r="GP274" s="100"/>
      <c r="GQ274" s="100"/>
      <c r="GR274" s="100"/>
      <c r="GS274" s="100"/>
      <c r="GT274" s="100"/>
      <c r="GU274" s="100"/>
      <c r="GV274" s="100"/>
      <c r="GW274" s="100"/>
      <c r="GX274" s="100"/>
      <c r="GY274" s="100"/>
      <c r="GZ274" s="100"/>
      <c r="HA274" s="100"/>
      <c r="HB274" s="100"/>
      <c r="HC274" s="100"/>
      <c r="HD274" s="100"/>
      <c r="HE274" s="100"/>
      <c r="HF274" s="100"/>
      <c r="HG274" s="100"/>
      <c r="HH274" s="100"/>
      <c r="HI274" s="100"/>
      <c r="HJ274" s="100"/>
      <c r="HK274" s="100"/>
      <c r="HL274" s="100"/>
      <c r="HM274" s="100"/>
      <c r="HN274" s="100"/>
      <c r="HO274" s="100"/>
      <c r="HP274" s="100"/>
      <c r="HQ274" s="100"/>
      <c r="HR274" s="100"/>
      <c r="HS274" s="100"/>
      <c r="HT274" s="100"/>
      <c r="HU274" s="100"/>
      <c r="HV274" s="100"/>
      <c r="HW274" s="100"/>
      <c r="HX274" s="100"/>
      <c r="HY274" s="100"/>
      <c r="HZ274" s="100"/>
      <c r="IA274" s="100"/>
      <c r="IB274" s="100"/>
      <c r="IC274" s="100"/>
      <c r="ID274" s="100"/>
      <c r="IE274" s="100"/>
      <c r="IF274" s="100"/>
      <c r="IG274" s="100"/>
      <c r="IH274" s="100"/>
      <c r="II274" s="100"/>
      <c r="IJ274" s="100"/>
      <c r="IK274" s="100"/>
      <c r="IL274" s="100"/>
      <c r="IM274" s="100"/>
      <c r="IN274" s="100"/>
      <c r="IO274" s="100"/>
      <c r="IP274" s="100"/>
      <c r="IQ274" s="100"/>
      <c r="IR274" s="100"/>
    </row>
    <row r="275" spans="1:252" ht="30.75" customHeight="1" x14ac:dyDescent="0.3">
      <c r="A275" s="123" t="s">
        <v>319</v>
      </c>
      <c r="B275" s="124">
        <f t="shared" si="86"/>
        <v>7332</v>
      </c>
      <c r="C275" s="124">
        <f t="shared" si="86"/>
        <v>7332</v>
      </c>
      <c r="D275" s="124">
        <f t="shared" si="86"/>
        <v>0</v>
      </c>
      <c r="E275" s="124">
        <v>0</v>
      </c>
      <c r="F275" s="124">
        <v>0</v>
      </c>
      <c r="G275" s="124">
        <f t="shared" si="87"/>
        <v>0</v>
      </c>
      <c r="H275" s="124">
        <v>0</v>
      </c>
      <c r="I275" s="124">
        <v>0</v>
      </c>
      <c r="J275" s="124">
        <f t="shared" si="88"/>
        <v>0</v>
      </c>
      <c r="K275" s="124">
        <v>7332</v>
      </c>
      <c r="L275" s="124">
        <v>7332</v>
      </c>
      <c r="M275" s="124">
        <f t="shared" si="89"/>
        <v>0</v>
      </c>
      <c r="N275" s="124">
        <v>0</v>
      </c>
      <c r="O275" s="124">
        <v>0</v>
      </c>
      <c r="P275" s="124">
        <f t="shared" si="90"/>
        <v>0</v>
      </c>
      <c r="Q275" s="124">
        <v>0</v>
      </c>
      <c r="R275" s="124">
        <v>0</v>
      </c>
      <c r="S275" s="124">
        <f t="shared" si="91"/>
        <v>0</v>
      </c>
      <c r="T275" s="124">
        <v>0</v>
      </c>
      <c r="U275" s="124">
        <v>0</v>
      </c>
      <c r="V275" s="124">
        <f t="shared" si="92"/>
        <v>0</v>
      </c>
      <c r="W275" s="124">
        <v>0</v>
      </c>
      <c r="X275" s="124">
        <v>0</v>
      </c>
      <c r="Y275" s="124">
        <f t="shared" si="93"/>
        <v>0</v>
      </c>
      <c r="Z275" s="124">
        <v>0</v>
      </c>
      <c r="AA275" s="124">
        <v>0</v>
      </c>
      <c r="AB275" s="124">
        <f t="shared" si="94"/>
        <v>0</v>
      </c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  <c r="AV275" s="100"/>
      <c r="AW275" s="100"/>
      <c r="AX275" s="100"/>
      <c r="AY275" s="100"/>
      <c r="AZ275" s="100"/>
      <c r="BA275" s="100"/>
      <c r="BB275" s="100"/>
      <c r="BC275" s="100"/>
      <c r="BD275" s="100"/>
      <c r="BE275" s="100"/>
      <c r="BF275" s="100"/>
      <c r="BG275" s="100"/>
      <c r="BH275" s="100"/>
      <c r="BI275" s="100"/>
      <c r="BJ275" s="100"/>
      <c r="BK275" s="100"/>
      <c r="BL275" s="100"/>
      <c r="BM275" s="100"/>
      <c r="BN275" s="100"/>
      <c r="BO275" s="100"/>
      <c r="BP275" s="100"/>
      <c r="BQ275" s="100"/>
      <c r="BR275" s="100"/>
      <c r="BS275" s="100"/>
      <c r="BT275" s="100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0"/>
      <c r="CE275" s="100"/>
      <c r="CF275" s="100"/>
      <c r="CG275" s="100"/>
      <c r="CH275" s="100"/>
      <c r="CI275" s="100"/>
      <c r="CJ275" s="100"/>
      <c r="CK275" s="100"/>
      <c r="CL275" s="100"/>
      <c r="CM275" s="100"/>
      <c r="CN275" s="100"/>
      <c r="CO275" s="100"/>
      <c r="CP275" s="100"/>
      <c r="CQ275" s="100"/>
      <c r="CR275" s="100"/>
      <c r="CS275" s="100"/>
      <c r="CT275" s="100"/>
      <c r="CU275" s="100"/>
      <c r="CV275" s="100"/>
      <c r="CW275" s="100"/>
      <c r="CX275" s="100"/>
      <c r="CY275" s="100"/>
      <c r="CZ275" s="100"/>
      <c r="DA275" s="100"/>
      <c r="DB275" s="100"/>
      <c r="DC275" s="100"/>
      <c r="DD275" s="100"/>
      <c r="DE275" s="100"/>
      <c r="DF275" s="100"/>
      <c r="DG275" s="100"/>
      <c r="DH275" s="100"/>
      <c r="DI275" s="100"/>
      <c r="DJ275" s="100"/>
      <c r="DK275" s="100"/>
      <c r="DL275" s="100"/>
      <c r="DM275" s="100"/>
      <c r="DN275" s="100"/>
      <c r="DO275" s="100"/>
      <c r="DP275" s="100"/>
      <c r="DQ275" s="100"/>
      <c r="DR275" s="100"/>
      <c r="DS275" s="100"/>
      <c r="DT275" s="100"/>
      <c r="DU275" s="100"/>
      <c r="DV275" s="100"/>
      <c r="DW275" s="100"/>
      <c r="DX275" s="100"/>
      <c r="DY275" s="100"/>
      <c r="DZ275" s="100"/>
      <c r="EA275" s="100"/>
      <c r="EB275" s="100"/>
      <c r="EC275" s="100"/>
      <c r="ED275" s="100"/>
      <c r="EE275" s="100"/>
      <c r="EF275" s="100"/>
      <c r="EG275" s="100"/>
      <c r="EH275" s="100"/>
      <c r="EI275" s="100"/>
      <c r="EJ275" s="100"/>
      <c r="EK275" s="100"/>
      <c r="EL275" s="100"/>
      <c r="EM275" s="100"/>
      <c r="EN275" s="100"/>
      <c r="EO275" s="100"/>
      <c r="EP275" s="100"/>
      <c r="EQ275" s="100"/>
      <c r="ER275" s="100"/>
      <c r="ES275" s="100"/>
      <c r="ET275" s="100"/>
      <c r="EU275" s="100"/>
      <c r="EV275" s="100"/>
      <c r="EW275" s="100"/>
      <c r="EX275" s="100"/>
      <c r="EY275" s="100"/>
      <c r="EZ275" s="100"/>
      <c r="FA275" s="100"/>
      <c r="FB275" s="100"/>
      <c r="FC275" s="100"/>
      <c r="FD275" s="100"/>
      <c r="FE275" s="100"/>
      <c r="FF275" s="100"/>
      <c r="FG275" s="100"/>
      <c r="FH275" s="100"/>
      <c r="FI275" s="100"/>
      <c r="FJ275" s="100"/>
      <c r="FK275" s="100"/>
      <c r="FL275" s="100"/>
      <c r="FM275" s="100"/>
      <c r="FN275" s="100"/>
      <c r="FO275" s="100"/>
      <c r="FP275" s="100"/>
      <c r="FQ275" s="100"/>
      <c r="FR275" s="100"/>
      <c r="FS275" s="100"/>
      <c r="FT275" s="100"/>
      <c r="FU275" s="100"/>
      <c r="FV275" s="100"/>
      <c r="FW275" s="100"/>
      <c r="FX275" s="100"/>
      <c r="FY275" s="100"/>
      <c r="FZ275" s="100"/>
      <c r="GA275" s="100"/>
      <c r="GB275" s="100"/>
      <c r="GC275" s="100"/>
      <c r="GD275" s="100"/>
      <c r="GE275" s="100"/>
      <c r="GF275" s="100"/>
      <c r="GG275" s="100"/>
      <c r="GH275" s="100"/>
      <c r="GI275" s="100"/>
      <c r="GJ275" s="100"/>
      <c r="GK275" s="100"/>
      <c r="GL275" s="100"/>
      <c r="GM275" s="100"/>
      <c r="GN275" s="100"/>
      <c r="GO275" s="100"/>
      <c r="GP275" s="100"/>
      <c r="GQ275" s="100"/>
      <c r="GR275" s="100"/>
      <c r="GS275" s="100"/>
      <c r="GT275" s="100"/>
      <c r="GU275" s="100"/>
      <c r="GV275" s="100"/>
      <c r="GW275" s="100"/>
      <c r="GX275" s="100"/>
      <c r="GY275" s="100"/>
      <c r="GZ275" s="100"/>
      <c r="HA275" s="100"/>
      <c r="HB275" s="100"/>
      <c r="HC275" s="100"/>
      <c r="HD275" s="100"/>
      <c r="HE275" s="100"/>
      <c r="HF275" s="100"/>
      <c r="HG275" s="100"/>
      <c r="HH275" s="100"/>
      <c r="HI275" s="100"/>
      <c r="HJ275" s="100"/>
      <c r="HK275" s="100"/>
      <c r="HL275" s="100"/>
      <c r="HM275" s="100"/>
      <c r="HN275" s="100"/>
      <c r="HO275" s="100"/>
      <c r="HP275" s="100"/>
      <c r="HQ275" s="100"/>
      <c r="HR275" s="100"/>
      <c r="HS275" s="100"/>
      <c r="HT275" s="100"/>
      <c r="HU275" s="100"/>
      <c r="HV275" s="100"/>
      <c r="HW275" s="100"/>
      <c r="HX275" s="100"/>
      <c r="HY275" s="100"/>
      <c r="HZ275" s="100"/>
      <c r="IA275" s="100"/>
      <c r="IB275" s="100"/>
      <c r="IC275" s="100"/>
      <c r="ID275" s="100"/>
      <c r="IE275" s="100"/>
      <c r="IF275" s="100"/>
      <c r="IG275" s="100"/>
      <c r="IH275" s="100"/>
      <c r="II275" s="100"/>
      <c r="IJ275" s="100"/>
      <c r="IK275" s="100"/>
      <c r="IL275" s="100"/>
      <c r="IM275" s="100"/>
      <c r="IN275" s="100"/>
      <c r="IO275" s="100"/>
      <c r="IP275" s="100"/>
      <c r="IQ275" s="100"/>
      <c r="IR275" s="100"/>
    </row>
    <row r="276" spans="1:252" ht="30.75" customHeight="1" x14ac:dyDescent="0.3">
      <c r="A276" s="123" t="s">
        <v>320</v>
      </c>
      <c r="B276" s="124">
        <f t="shared" si="86"/>
        <v>2999</v>
      </c>
      <c r="C276" s="124">
        <f t="shared" si="86"/>
        <v>2999</v>
      </c>
      <c r="D276" s="124">
        <f t="shared" si="86"/>
        <v>0</v>
      </c>
      <c r="E276" s="124">
        <v>0</v>
      </c>
      <c r="F276" s="124">
        <v>0</v>
      </c>
      <c r="G276" s="124">
        <f t="shared" si="87"/>
        <v>0</v>
      </c>
      <c r="H276" s="124">
        <v>0</v>
      </c>
      <c r="I276" s="124">
        <v>0</v>
      </c>
      <c r="J276" s="124">
        <f t="shared" si="88"/>
        <v>0</v>
      </c>
      <c r="K276" s="124">
        <v>2999</v>
      </c>
      <c r="L276" s="124">
        <v>2999</v>
      </c>
      <c r="M276" s="124">
        <f t="shared" si="89"/>
        <v>0</v>
      </c>
      <c r="N276" s="124">
        <v>0</v>
      </c>
      <c r="O276" s="124">
        <v>0</v>
      </c>
      <c r="P276" s="124">
        <f t="shared" si="90"/>
        <v>0</v>
      </c>
      <c r="Q276" s="124">
        <v>0</v>
      </c>
      <c r="R276" s="124">
        <v>0</v>
      </c>
      <c r="S276" s="124">
        <f t="shared" si="91"/>
        <v>0</v>
      </c>
      <c r="T276" s="124">
        <v>0</v>
      </c>
      <c r="U276" s="124">
        <v>0</v>
      </c>
      <c r="V276" s="124">
        <f t="shared" si="92"/>
        <v>0</v>
      </c>
      <c r="W276" s="124">
        <v>0</v>
      </c>
      <c r="X276" s="124">
        <v>0</v>
      </c>
      <c r="Y276" s="124">
        <f t="shared" si="93"/>
        <v>0</v>
      </c>
      <c r="Z276" s="124">
        <v>0</v>
      </c>
      <c r="AA276" s="124">
        <v>0</v>
      </c>
      <c r="AB276" s="124">
        <f t="shared" si="94"/>
        <v>0</v>
      </c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  <c r="AV276" s="100"/>
      <c r="AW276" s="100"/>
      <c r="AX276" s="100"/>
      <c r="AY276" s="100"/>
      <c r="AZ276" s="100"/>
      <c r="BA276" s="100"/>
      <c r="BB276" s="100"/>
      <c r="BC276" s="100"/>
      <c r="BD276" s="100"/>
      <c r="BE276" s="100"/>
      <c r="BF276" s="100"/>
      <c r="BG276" s="100"/>
      <c r="BH276" s="100"/>
      <c r="BI276" s="100"/>
      <c r="BJ276" s="100"/>
      <c r="BK276" s="100"/>
      <c r="BL276" s="100"/>
      <c r="BM276" s="100"/>
      <c r="BN276" s="100"/>
      <c r="BO276" s="100"/>
      <c r="BP276" s="100"/>
      <c r="BQ276" s="100"/>
      <c r="BR276" s="100"/>
      <c r="BS276" s="100"/>
      <c r="BT276" s="100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0"/>
      <c r="CE276" s="100"/>
      <c r="CF276" s="100"/>
      <c r="CG276" s="100"/>
      <c r="CH276" s="100"/>
      <c r="CI276" s="100"/>
      <c r="CJ276" s="100"/>
      <c r="CK276" s="100"/>
      <c r="CL276" s="100"/>
      <c r="CM276" s="100"/>
      <c r="CN276" s="100"/>
      <c r="CO276" s="100"/>
      <c r="CP276" s="100"/>
      <c r="CQ276" s="100"/>
      <c r="CR276" s="100"/>
      <c r="CS276" s="100"/>
      <c r="CT276" s="100"/>
      <c r="CU276" s="100"/>
      <c r="CV276" s="100"/>
      <c r="CW276" s="100"/>
      <c r="CX276" s="100"/>
      <c r="CY276" s="100"/>
      <c r="CZ276" s="100"/>
      <c r="DA276" s="100"/>
      <c r="DB276" s="100"/>
      <c r="DC276" s="100"/>
      <c r="DD276" s="100"/>
      <c r="DE276" s="100"/>
      <c r="DF276" s="100"/>
      <c r="DG276" s="100"/>
      <c r="DH276" s="100"/>
      <c r="DI276" s="100"/>
      <c r="DJ276" s="100"/>
      <c r="DK276" s="100"/>
      <c r="DL276" s="100"/>
      <c r="DM276" s="100"/>
      <c r="DN276" s="100"/>
      <c r="DO276" s="100"/>
      <c r="DP276" s="100"/>
      <c r="DQ276" s="100"/>
      <c r="DR276" s="100"/>
      <c r="DS276" s="100"/>
      <c r="DT276" s="100"/>
      <c r="DU276" s="100"/>
      <c r="DV276" s="100"/>
      <c r="DW276" s="100"/>
      <c r="DX276" s="100"/>
      <c r="DY276" s="100"/>
      <c r="DZ276" s="100"/>
      <c r="EA276" s="100"/>
      <c r="EB276" s="100"/>
      <c r="EC276" s="100"/>
      <c r="ED276" s="100"/>
      <c r="EE276" s="100"/>
      <c r="EF276" s="100"/>
      <c r="EG276" s="100"/>
      <c r="EH276" s="100"/>
      <c r="EI276" s="100"/>
      <c r="EJ276" s="100"/>
      <c r="EK276" s="100"/>
      <c r="EL276" s="100"/>
      <c r="EM276" s="100"/>
      <c r="EN276" s="100"/>
      <c r="EO276" s="100"/>
      <c r="EP276" s="100"/>
      <c r="EQ276" s="100"/>
      <c r="ER276" s="100"/>
      <c r="ES276" s="100"/>
      <c r="ET276" s="100"/>
      <c r="EU276" s="100"/>
      <c r="EV276" s="100"/>
      <c r="EW276" s="100"/>
      <c r="EX276" s="100"/>
      <c r="EY276" s="100"/>
      <c r="EZ276" s="100"/>
      <c r="FA276" s="100"/>
      <c r="FB276" s="100"/>
      <c r="FC276" s="100"/>
      <c r="FD276" s="100"/>
      <c r="FE276" s="100"/>
      <c r="FF276" s="100"/>
      <c r="FG276" s="100"/>
      <c r="FH276" s="100"/>
      <c r="FI276" s="100"/>
      <c r="FJ276" s="100"/>
      <c r="FK276" s="100"/>
      <c r="FL276" s="100"/>
      <c r="FM276" s="100"/>
      <c r="FN276" s="100"/>
      <c r="FO276" s="100"/>
      <c r="FP276" s="100"/>
      <c r="FQ276" s="100"/>
      <c r="FR276" s="100"/>
      <c r="FS276" s="100"/>
      <c r="FT276" s="100"/>
      <c r="FU276" s="100"/>
      <c r="FV276" s="100"/>
      <c r="FW276" s="100"/>
      <c r="FX276" s="100"/>
      <c r="FY276" s="100"/>
      <c r="FZ276" s="100"/>
      <c r="GA276" s="100"/>
      <c r="GB276" s="100"/>
      <c r="GC276" s="100"/>
      <c r="GD276" s="100"/>
      <c r="GE276" s="100"/>
      <c r="GF276" s="100"/>
      <c r="GG276" s="100"/>
      <c r="GH276" s="100"/>
      <c r="GI276" s="100"/>
      <c r="GJ276" s="100"/>
      <c r="GK276" s="100"/>
      <c r="GL276" s="100"/>
      <c r="GM276" s="100"/>
      <c r="GN276" s="100"/>
      <c r="GO276" s="100"/>
      <c r="GP276" s="100"/>
      <c r="GQ276" s="100"/>
      <c r="GR276" s="100"/>
      <c r="GS276" s="100"/>
      <c r="GT276" s="100"/>
      <c r="GU276" s="100"/>
      <c r="GV276" s="100"/>
      <c r="GW276" s="100"/>
      <c r="GX276" s="100"/>
      <c r="GY276" s="100"/>
      <c r="GZ276" s="100"/>
      <c r="HA276" s="100"/>
      <c r="HB276" s="100"/>
      <c r="HC276" s="100"/>
      <c r="HD276" s="100"/>
      <c r="HE276" s="100"/>
      <c r="HF276" s="100"/>
      <c r="HG276" s="100"/>
      <c r="HH276" s="100"/>
      <c r="HI276" s="100"/>
      <c r="HJ276" s="100"/>
      <c r="HK276" s="100"/>
      <c r="HL276" s="100"/>
      <c r="HM276" s="100"/>
      <c r="HN276" s="100"/>
      <c r="HO276" s="100"/>
      <c r="HP276" s="100"/>
      <c r="HQ276" s="100"/>
      <c r="HR276" s="100"/>
      <c r="HS276" s="100"/>
      <c r="HT276" s="100"/>
      <c r="HU276" s="100"/>
      <c r="HV276" s="100"/>
      <c r="HW276" s="100"/>
      <c r="HX276" s="100"/>
      <c r="HY276" s="100"/>
      <c r="HZ276" s="100"/>
      <c r="IA276" s="100"/>
      <c r="IB276" s="100"/>
      <c r="IC276" s="100"/>
      <c r="ID276" s="100"/>
      <c r="IE276" s="100"/>
      <c r="IF276" s="100"/>
      <c r="IG276" s="100"/>
      <c r="IH276" s="100"/>
      <c r="II276" s="100"/>
      <c r="IJ276" s="100"/>
      <c r="IK276" s="100"/>
      <c r="IL276" s="100"/>
      <c r="IM276" s="100"/>
      <c r="IN276" s="100"/>
      <c r="IO276" s="100"/>
      <c r="IP276" s="100"/>
      <c r="IQ276" s="100"/>
      <c r="IR276" s="100"/>
    </row>
    <row r="277" spans="1:252" ht="46.8" x14ac:dyDescent="0.3">
      <c r="A277" s="123" t="s">
        <v>321</v>
      </c>
      <c r="B277" s="124">
        <f t="shared" si="86"/>
        <v>3544</v>
      </c>
      <c r="C277" s="124">
        <f t="shared" si="86"/>
        <v>3544</v>
      </c>
      <c r="D277" s="124">
        <f t="shared" si="86"/>
        <v>0</v>
      </c>
      <c r="E277" s="124">
        <v>0</v>
      </c>
      <c r="F277" s="124">
        <v>0</v>
      </c>
      <c r="G277" s="124">
        <f t="shared" si="87"/>
        <v>0</v>
      </c>
      <c r="H277" s="124">
        <v>0</v>
      </c>
      <c r="I277" s="124">
        <v>0</v>
      </c>
      <c r="J277" s="124">
        <f t="shared" si="88"/>
        <v>0</v>
      </c>
      <c r="K277" s="124">
        <v>3544</v>
      </c>
      <c r="L277" s="124">
        <v>3544</v>
      </c>
      <c r="M277" s="124">
        <f t="shared" si="89"/>
        <v>0</v>
      </c>
      <c r="N277" s="124">
        <v>0</v>
      </c>
      <c r="O277" s="124">
        <v>0</v>
      </c>
      <c r="P277" s="124">
        <f t="shared" si="90"/>
        <v>0</v>
      </c>
      <c r="Q277" s="124">
        <v>0</v>
      </c>
      <c r="R277" s="124">
        <v>0</v>
      </c>
      <c r="S277" s="124">
        <f t="shared" si="91"/>
        <v>0</v>
      </c>
      <c r="T277" s="124">
        <v>0</v>
      </c>
      <c r="U277" s="124">
        <v>0</v>
      </c>
      <c r="V277" s="124">
        <f t="shared" si="92"/>
        <v>0</v>
      </c>
      <c r="W277" s="124">
        <v>0</v>
      </c>
      <c r="X277" s="124">
        <v>0</v>
      </c>
      <c r="Y277" s="124">
        <f t="shared" si="93"/>
        <v>0</v>
      </c>
      <c r="Z277" s="124">
        <v>0</v>
      </c>
      <c r="AA277" s="124">
        <v>0</v>
      </c>
      <c r="AB277" s="124">
        <f t="shared" si="94"/>
        <v>0</v>
      </c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  <c r="AV277" s="100"/>
      <c r="AW277" s="100"/>
      <c r="AX277" s="100"/>
      <c r="AY277" s="100"/>
      <c r="AZ277" s="100"/>
      <c r="BA277" s="100"/>
      <c r="BB277" s="100"/>
      <c r="BC277" s="100"/>
      <c r="BD277" s="100"/>
      <c r="BE277" s="100"/>
      <c r="BF277" s="100"/>
      <c r="BG277" s="100"/>
      <c r="BH277" s="100"/>
      <c r="BI277" s="100"/>
      <c r="BJ277" s="100"/>
      <c r="BK277" s="100"/>
      <c r="BL277" s="100"/>
      <c r="BM277" s="100"/>
      <c r="BN277" s="100"/>
      <c r="BO277" s="100"/>
      <c r="BP277" s="100"/>
      <c r="BQ277" s="100"/>
      <c r="BR277" s="100"/>
      <c r="BS277" s="100"/>
      <c r="BT277" s="100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0"/>
      <c r="CE277" s="100"/>
      <c r="CF277" s="100"/>
      <c r="CG277" s="100"/>
      <c r="CH277" s="100"/>
      <c r="CI277" s="100"/>
      <c r="CJ277" s="100"/>
      <c r="CK277" s="100"/>
      <c r="CL277" s="100"/>
      <c r="CM277" s="100"/>
      <c r="CN277" s="100"/>
      <c r="CO277" s="100"/>
      <c r="CP277" s="100"/>
      <c r="CQ277" s="100"/>
      <c r="CR277" s="100"/>
      <c r="CS277" s="100"/>
      <c r="CT277" s="100"/>
      <c r="CU277" s="100"/>
      <c r="CV277" s="100"/>
      <c r="CW277" s="100"/>
      <c r="CX277" s="100"/>
      <c r="CY277" s="100"/>
      <c r="CZ277" s="100"/>
      <c r="DA277" s="100"/>
      <c r="DB277" s="100"/>
      <c r="DC277" s="100"/>
      <c r="DD277" s="100"/>
      <c r="DE277" s="100"/>
      <c r="DF277" s="100"/>
      <c r="DG277" s="100"/>
      <c r="DH277" s="100"/>
      <c r="DI277" s="100"/>
      <c r="DJ277" s="100"/>
      <c r="DK277" s="100"/>
      <c r="DL277" s="100"/>
      <c r="DM277" s="100"/>
      <c r="DN277" s="100"/>
      <c r="DO277" s="100"/>
      <c r="DP277" s="100"/>
      <c r="DQ277" s="100"/>
      <c r="DR277" s="100"/>
      <c r="DS277" s="100"/>
      <c r="DT277" s="100"/>
      <c r="DU277" s="100"/>
      <c r="DV277" s="100"/>
      <c r="DW277" s="100"/>
      <c r="DX277" s="100"/>
      <c r="DY277" s="100"/>
      <c r="DZ277" s="100"/>
      <c r="EA277" s="100"/>
      <c r="EB277" s="100"/>
      <c r="EC277" s="100"/>
      <c r="ED277" s="100"/>
      <c r="EE277" s="100"/>
      <c r="EF277" s="100"/>
      <c r="EG277" s="100"/>
      <c r="EH277" s="100"/>
      <c r="EI277" s="100"/>
      <c r="EJ277" s="100"/>
      <c r="EK277" s="100"/>
      <c r="EL277" s="100"/>
      <c r="EM277" s="100"/>
      <c r="EN277" s="100"/>
      <c r="EO277" s="100"/>
      <c r="EP277" s="100"/>
      <c r="EQ277" s="100"/>
      <c r="ER277" s="100"/>
      <c r="ES277" s="100"/>
      <c r="ET277" s="100"/>
      <c r="EU277" s="100"/>
      <c r="EV277" s="100"/>
      <c r="EW277" s="100"/>
      <c r="EX277" s="100"/>
      <c r="EY277" s="100"/>
      <c r="EZ277" s="100"/>
      <c r="FA277" s="100"/>
      <c r="FB277" s="100"/>
      <c r="FC277" s="100"/>
      <c r="FD277" s="100"/>
      <c r="FE277" s="100"/>
      <c r="FF277" s="100"/>
      <c r="FG277" s="100"/>
      <c r="FH277" s="100"/>
      <c r="FI277" s="100"/>
      <c r="FJ277" s="100"/>
      <c r="FK277" s="100"/>
      <c r="FL277" s="100"/>
      <c r="FM277" s="100"/>
      <c r="FN277" s="100"/>
      <c r="FO277" s="100"/>
      <c r="FP277" s="100"/>
      <c r="FQ277" s="100"/>
      <c r="FR277" s="100"/>
      <c r="FS277" s="100"/>
      <c r="FT277" s="100"/>
      <c r="FU277" s="100"/>
      <c r="FV277" s="100"/>
      <c r="FW277" s="100"/>
      <c r="FX277" s="100"/>
      <c r="FY277" s="100"/>
      <c r="FZ277" s="100"/>
      <c r="GA277" s="100"/>
      <c r="GB277" s="100"/>
      <c r="GC277" s="100"/>
      <c r="GD277" s="100"/>
      <c r="GE277" s="100"/>
      <c r="GF277" s="100"/>
      <c r="GG277" s="100"/>
      <c r="GH277" s="100"/>
      <c r="GI277" s="100"/>
      <c r="GJ277" s="100"/>
      <c r="GK277" s="100"/>
      <c r="GL277" s="100"/>
      <c r="GM277" s="100"/>
      <c r="GN277" s="100"/>
      <c r="GO277" s="100"/>
      <c r="GP277" s="100"/>
      <c r="GQ277" s="100"/>
      <c r="GR277" s="100"/>
      <c r="GS277" s="100"/>
      <c r="GT277" s="100"/>
      <c r="GU277" s="100"/>
      <c r="GV277" s="100"/>
      <c r="GW277" s="100"/>
      <c r="GX277" s="100"/>
      <c r="GY277" s="100"/>
      <c r="GZ277" s="100"/>
      <c r="HA277" s="100"/>
      <c r="HB277" s="100"/>
      <c r="HC277" s="100"/>
      <c r="HD277" s="100"/>
      <c r="HE277" s="100"/>
      <c r="HF277" s="100"/>
      <c r="HG277" s="100"/>
      <c r="HH277" s="100"/>
      <c r="HI277" s="100"/>
      <c r="HJ277" s="100"/>
      <c r="HK277" s="100"/>
      <c r="HL277" s="100"/>
      <c r="HM277" s="100"/>
      <c r="HN277" s="100"/>
      <c r="HO277" s="100"/>
      <c r="HP277" s="100"/>
      <c r="HQ277" s="100"/>
      <c r="HR277" s="100"/>
      <c r="HS277" s="100"/>
      <c r="HT277" s="100"/>
      <c r="HU277" s="100"/>
      <c r="HV277" s="100"/>
      <c r="HW277" s="100"/>
      <c r="HX277" s="100"/>
      <c r="HY277" s="100"/>
      <c r="HZ277" s="100"/>
      <c r="IA277" s="100"/>
      <c r="IB277" s="100"/>
      <c r="IC277" s="100"/>
      <c r="ID277" s="100"/>
      <c r="IE277" s="100"/>
      <c r="IF277" s="100"/>
      <c r="IG277" s="100"/>
      <c r="IH277" s="100"/>
      <c r="II277" s="100"/>
      <c r="IJ277" s="100"/>
      <c r="IK277" s="100"/>
      <c r="IL277" s="100"/>
      <c r="IM277" s="100"/>
      <c r="IN277" s="100"/>
      <c r="IO277" s="100"/>
      <c r="IP277" s="100"/>
      <c r="IQ277" s="100"/>
      <c r="IR277" s="100"/>
    </row>
    <row r="278" spans="1:252" ht="30.75" customHeight="1" x14ac:dyDescent="0.3">
      <c r="A278" s="123" t="s">
        <v>322</v>
      </c>
      <c r="B278" s="124">
        <f t="shared" si="86"/>
        <v>3900</v>
      </c>
      <c r="C278" s="124">
        <f t="shared" si="86"/>
        <v>4303</v>
      </c>
      <c r="D278" s="124">
        <f t="shared" si="86"/>
        <v>403</v>
      </c>
      <c r="E278" s="124">
        <v>0</v>
      </c>
      <c r="F278" s="124">
        <v>0</v>
      </c>
      <c r="G278" s="124">
        <f t="shared" si="87"/>
        <v>0</v>
      </c>
      <c r="H278" s="124">
        <v>0</v>
      </c>
      <c r="I278" s="124">
        <v>0</v>
      </c>
      <c r="J278" s="124">
        <f t="shared" si="88"/>
        <v>0</v>
      </c>
      <c r="K278" s="124">
        <v>3900</v>
      </c>
      <c r="L278" s="124">
        <f>3900+403</f>
        <v>4303</v>
      </c>
      <c r="M278" s="124">
        <f t="shared" si="89"/>
        <v>403</v>
      </c>
      <c r="N278" s="124">
        <v>0</v>
      </c>
      <c r="O278" s="124">
        <v>0</v>
      </c>
      <c r="P278" s="124">
        <f t="shared" si="90"/>
        <v>0</v>
      </c>
      <c r="Q278" s="124">
        <v>0</v>
      </c>
      <c r="R278" s="124">
        <v>0</v>
      </c>
      <c r="S278" s="124">
        <f t="shared" si="91"/>
        <v>0</v>
      </c>
      <c r="T278" s="124">
        <v>0</v>
      </c>
      <c r="U278" s="124">
        <v>0</v>
      </c>
      <c r="V278" s="124">
        <f t="shared" si="92"/>
        <v>0</v>
      </c>
      <c r="W278" s="124">
        <v>0</v>
      </c>
      <c r="X278" s="124">
        <v>0</v>
      </c>
      <c r="Y278" s="124">
        <f t="shared" si="93"/>
        <v>0</v>
      </c>
      <c r="Z278" s="124">
        <v>0</v>
      </c>
      <c r="AA278" s="124">
        <v>0</v>
      </c>
      <c r="AB278" s="124">
        <f t="shared" si="94"/>
        <v>0</v>
      </c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  <c r="AZ278" s="100"/>
      <c r="BA278" s="100"/>
      <c r="BB278" s="100"/>
      <c r="BC278" s="100"/>
      <c r="BD278" s="100"/>
      <c r="BE278" s="100"/>
      <c r="BF278" s="100"/>
      <c r="BG278" s="100"/>
      <c r="BH278" s="100"/>
      <c r="BI278" s="100"/>
      <c r="BJ278" s="100"/>
      <c r="BK278" s="100"/>
      <c r="BL278" s="100"/>
      <c r="BM278" s="100"/>
      <c r="BN278" s="100"/>
      <c r="BO278" s="100"/>
      <c r="BP278" s="100"/>
      <c r="BQ278" s="100"/>
      <c r="BR278" s="100"/>
      <c r="BS278" s="100"/>
      <c r="BT278" s="100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  <c r="EN278" s="100"/>
      <c r="EO278" s="100"/>
      <c r="EP278" s="100"/>
      <c r="EQ278" s="100"/>
      <c r="ER278" s="100"/>
      <c r="ES278" s="100"/>
      <c r="ET278" s="100"/>
      <c r="EU278" s="100"/>
      <c r="EV278" s="100"/>
      <c r="EW278" s="100"/>
      <c r="EX278" s="100"/>
      <c r="EY278" s="100"/>
      <c r="EZ278" s="100"/>
      <c r="FA278" s="100"/>
      <c r="FB278" s="100"/>
      <c r="FC278" s="100"/>
      <c r="FD278" s="100"/>
      <c r="FE278" s="100"/>
      <c r="FF278" s="100"/>
      <c r="FG278" s="100"/>
      <c r="FH278" s="100"/>
      <c r="FI278" s="100"/>
      <c r="FJ278" s="100"/>
      <c r="FK278" s="100"/>
      <c r="FL278" s="100"/>
      <c r="FM278" s="100"/>
      <c r="FN278" s="100"/>
      <c r="FO278" s="100"/>
      <c r="FP278" s="100"/>
      <c r="FQ278" s="100"/>
      <c r="FR278" s="100"/>
      <c r="FS278" s="100"/>
      <c r="FT278" s="100"/>
      <c r="FU278" s="100"/>
      <c r="FV278" s="100"/>
      <c r="FW278" s="100"/>
      <c r="FX278" s="100"/>
      <c r="FY278" s="100"/>
      <c r="FZ278" s="100"/>
      <c r="GA278" s="100"/>
      <c r="GB278" s="100"/>
      <c r="GC278" s="100"/>
      <c r="GD278" s="100"/>
      <c r="GE278" s="100"/>
      <c r="GF278" s="100"/>
      <c r="GG278" s="100"/>
      <c r="GH278" s="100"/>
      <c r="GI278" s="100"/>
      <c r="GJ278" s="100"/>
      <c r="GK278" s="100"/>
      <c r="GL278" s="100"/>
      <c r="GM278" s="100"/>
      <c r="GN278" s="100"/>
      <c r="GO278" s="100"/>
      <c r="GP278" s="100"/>
      <c r="GQ278" s="100"/>
      <c r="GR278" s="100"/>
      <c r="GS278" s="100"/>
      <c r="GT278" s="100"/>
      <c r="GU278" s="100"/>
      <c r="GV278" s="100"/>
      <c r="GW278" s="100"/>
      <c r="GX278" s="100"/>
      <c r="GY278" s="100"/>
      <c r="GZ278" s="100"/>
      <c r="HA278" s="100"/>
      <c r="HB278" s="100"/>
      <c r="HC278" s="100"/>
      <c r="HD278" s="100"/>
      <c r="HE278" s="100"/>
      <c r="HF278" s="100"/>
      <c r="HG278" s="100"/>
      <c r="HH278" s="100"/>
      <c r="HI278" s="100"/>
      <c r="HJ278" s="100"/>
      <c r="HK278" s="100"/>
      <c r="HL278" s="100"/>
      <c r="HM278" s="100"/>
      <c r="HN278" s="100"/>
      <c r="HO278" s="100"/>
      <c r="HP278" s="100"/>
      <c r="HQ278" s="100"/>
      <c r="HR278" s="100"/>
      <c r="HS278" s="100"/>
      <c r="HT278" s="100"/>
      <c r="HU278" s="100"/>
      <c r="HV278" s="100"/>
      <c r="HW278" s="100"/>
      <c r="HX278" s="100"/>
      <c r="HY278" s="100"/>
      <c r="HZ278" s="100"/>
      <c r="IA278" s="100"/>
      <c r="IB278" s="100"/>
      <c r="IC278" s="100"/>
      <c r="ID278" s="100"/>
      <c r="IE278" s="100"/>
      <c r="IF278" s="100"/>
      <c r="IG278" s="100"/>
      <c r="IH278" s="100"/>
      <c r="II278" s="100"/>
      <c r="IJ278" s="100"/>
      <c r="IK278" s="100"/>
      <c r="IL278" s="100"/>
      <c r="IM278" s="100"/>
      <c r="IN278" s="100"/>
      <c r="IO278" s="100"/>
      <c r="IP278" s="100"/>
      <c r="IQ278" s="100"/>
      <c r="IR278" s="100"/>
    </row>
    <row r="279" spans="1:252" ht="31.2" x14ac:dyDescent="0.3">
      <c r="A279" s="117" t="s">
        <v>182</v>
      </c>
      <c r="B279" s="118">
        <f t="shared" si="86"/>
        <v>59100</v>
      </c>
      <c r="C279" s="118">
        <f t="shared" si="86"/>
        <v>71586</v>
      </c>
      <c r="D279" s="118">
        <f t="shared" si="86"/>
        <v>12486</v>
      </c>
      <c r="E279" s="118">
        <f>SUM(E280:E289)</f>
        <v>0</v>
      </c>
      <c r="F279" s="118">
        <f>SUM(F280:F289)</f>
        <v>0</v>
      </c>
      <c r="G279" s="118">
        <f t="shared" si="87"/>
        <v>0</v>
      </c>
      <c r="H279" s="118">
        <f>SUM(H280:H289)</f>
        <v>0</v>
      </c>
      <c r="I279" s="118">
        <f>SUM(I280:I289)</f>
        <v>0</v>
      </c>
      <c r="J279" s="118">
        <f t="shared" si="88"/>
        <v>0</v>
      </c>
      <c r="K279" s="118">
        <f>SUM(K280:K289)</f>
        <v>59100</v>
      </c>
      <c r="L279" s="118">
        <f>SUM(L280:L289)</f>
        <v>71586</v>
      </c>
      <c r="M279" s="118">
        <f t="shared" si="89"/>
        <v>12486</v>
      </c>
      <c r="N279" s="118">
        <f>SUM(N280:N289)</f>
        <v>0</v>
      </c>
      <c r="O279" s="118">
        <f>SUM(O280:O289)</f>
        <v>0</v>
      </c>
      <c r="P279" s="118">
        <f t="shared" si="90"/>
        <v>0</v>
      </c>
      <c r="Q279" s="118">
        <f>SUM(Q280:Q289)</f>
        <v>0</v>
      </c>
      <c r="R279" s="118">
        <f>SUM(R280:R289)</f>
        <v>0</v>
      </c>
      <c r="S279" s="118">
        <f t="shared" si="91"/>
        <v>0</v>
      </c>
      <c r="T279" s="118">
        <f>SUM(T280:T289)</f>
        <v>0</v>
      </c>
      <c r="U279" s="118">
        <f>SUM(U280:U289)</f>
        <v>0</v>
      </c>
      <c r="V279" s="118">
        <f t="shared" si="92"/>
        <v>0</v>
      </c>
      <c r="W279" s="118">
        <f>SUM(W280:W289)</f>
        <v>0</v>
      </c>
      <c r="X279" s="118">
        <f>SUM(X280:X289)</f>
        <v>0</v>
      </c>
      <c r="Y279" s="118">
        <f t="shared" si="93"/>
        <v>0</v>
      </c>
      <c r="Z279" s="118">
        <f>SUM(Z280:Z289)</f>
        <v>0</v>
      </c>
      <c r="AA279" s="118">
        <f>SUM(AA280:AA289)</f>
        <v>0</v>
      </c>
      <c r="AB279" s="118">
        <f t="shared" si="94"/>
        <v>0</v>
      </c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  <c r="CL279" s="116"/>
      <c r="CM279" s="116"/>
      <c r="CN279" s="116"/>
      <c r="CO279" s="116"/>
      <c r="CP279" s="116"/>
      <c r="CQ279" s="116"/>
      <c r="CR279" s="116"/>
      <c r="CS279" s="116"/>
      <c r="CT279" s="116"/>
      <c r="CU279" s="116"/>
      <c r="CV279" s="116"/>
      <c r="CW279" s="116"/>
      <c r="CX279" s="116"/>
      <c r="CY279" s="116"/>
      <c r="CZ279" s="116"/>
      <c r="DA279" s="116"/>
      <c r="DB279" s="116"/>
      <c r="DC279" s="116"/>
      <c r="DD279" s="116"/>
      <c r="DE279" s="116"/>
      <c r="DF279" s="116"/>
      <c r="DG279" s="116"/>
      <c r="DH279" s="116"/>
      <c r="DI279" s="116"/>
      <c r="DJ279" s="116"/>
      <c r="DK279" s="116"/>
      <c r="DL279" s="116"/>
      <c r="DM279" s="116"/>
      <c r="DN279" s="116"/>
      <c r="DO279" s="116"/>
      <c r="DP279" s="116"/>
      <c r="DQ279" s="116"/>
      <c r="DR279" s="116"/>
      <c r="DS279" s="116"/>
      <c r="DT279" s="116"/>
      <c r="DU279" s="116"/>
      <c r="DV279" s="116"/>
      <c r="DW279" s="116"/>
      <c r="DX279" s="116"/>
      <c r="DY279" s="116"/>
      <c r="DZ279" s="116"/>
      <c r="EA279" s="116"/>
      <c r="EB279" s="116"/>
      <c r="EC279" s="116"/>
      <c r="ED279" s="116"/>
      <c r="EE279" s="116"/>
      <c r="EF279" s="116"/>
      <c r="EG279" s="116"/>
      <c r="EH279" s="116"/>
      <c r="EI279" s="116"/>
      <c r="EJ279" s="116"/>
      <c r="EK279" s="116"/>
      <c r="EL279" s="116"/>
      <c r="EM279" s="116"/>
      <c r="EN279" s="116"/>
      <c r="EO279" s="116"/>
      <c r="EP279" s="116"/>
      <c r="EQ279" s="116"/>
      <c r="ER279" s="116"/>
      <c r="ES279" s="116"/>
      <c r="ET279" s="116"/>
      <c r="EU279" s="116"/>
      <c r="EV279" s="116"/>
      <c r="EW279" s="116"/>
      <c r="EX279" s="116"/>
      <c r="EY279" s="116"/>
      <c r="EZ279" s="116"/>
      <c r="FA279" s="116"/>
      <c r="FB279" s="116"/>
      <c r="FC279" s="116"/>
      <c r="FD279" s="116"/>
      <c r="FE279" s="116"/>
      <c r="FF279" s="116"/>
      <c r="FG279" s="116"/>
      <c r="FH279" s="116"/>
      <c r="FI279" s="116"/>
      <c r="FJ279" s="116"/>
      <c r="FK279" s="116"/>
      <c r="FL279" s="116"/>
      <c r="FM279" s="116"/>
      <c r="FN279" s="116"/>
      <c r="FO279" s="116"/>
      <c r="FP279" s="116"/>
      <c r="FQ279" s="116"/>
      <c r="FR279" s="116"/>
      <c r="FS279" s="116"/>
      <c r="FT279" s="116"/>
      <c r="FU279" s="116"/>
      <c r="FV279" s="116"/>
      <c r="FW279" s="116"/>
      <c r="FX279" s="116"/>
      <c r="FY279" s="116"/>
      <c r="FZ279" s="116"/>
      <c r="GA279" s="116"/>
      <c r="GB279" s="116"/>
      <c r="GC279" s="116"/>
      <c r="GD279" s="100"/>
      <c r="GE279" s="100"/>
      <c r="GF279" s="100"/>
      <c r="GG279" s="100"/>
      <c r="GH279" s="100"/>
      <c r="GI279" s="100"/>
      <c r="GJ279" s="100"/>
      <c r="GK279" s="100"/>
      <c r="GL279" s="100"/>
      <c r="GM279" s="100"/>
      <c r="GN279" s="100"/>
      <c r="GO279" s="100"/>
      <c r="GP279" s="100"/>
      <c r="GQ279" s="100"/>
      <c r="GR279" s="100"/>
      <c r="GS279" s="100"/>
      <c r="GT279" s="100"/>
      <c r="GU279" s="100"/>
      <c r="GV279" s="100"/>
      <c r="GW279" s="100"/>
      <c r="GX279" s="100"/>
      <c r="GY279" s="100"/>
      <c r="GZ279" s="100"/>
      <c r="HA279" s="100"/>
      <c r="HB279" s="100"/>
      <c r="HC279" s="100"/>
      <c r="HD279" s="100"/>
      <c r="HE279" s="100"/>
      <c r="HF279" s="100"/>
      <c r="HG279" s="100"/>
      <c r="HH279" s="100"/>
      <c r="HI279" s="100"/>
      <c r="HJ279" s="100"/>
      <c r="HK279" s="100"/>
      <c r="HL279" s="100"/>
      <c r="HM279" s="100"/>
      <c r="HN279" s="100"/>
      <c r="HO279" s="100"/>
      <c r="HP279" s="100"/>
      <c r="HQ279" s="100"/>
      <c r="HR279" s="100"/>
      <c r="HS279" s="100"/>
      <c r="HT279" s="100"/>
      <c r="HU279" s="100"/>
      <c r="HV279" s="100"/>
      <c r="HW279" s="100"/>
      <c r="HX279" s="100"/>
      <c r="HY279" s="100"/>
      <c r="HZ279" s="100"/>
      <c r="IA279" s="100"/>
      <c r="IB279" s="100"/>
      <c r="IC279" s="100"/>
      <c r="ID279" s="100"/>
      <c r="IE279" s="100"/>
      <c r="IF279" s="100"/>
      <c r="IG279" s="100"/>
      <c r="IH279" s="100"/>
      <c r="II279" s="100"/>
      <c r="IJ279" s="100"/>
      <c r="IK279" s="100"/>
      <c r="IL279" s="100"/>
      <c r="IM279" s="100"/>
      <c r="IN279" s="100"/>
      <c r="IO279" s="100"/>
      <c r="IP279" s="100"/>
      <c r="IQ279" s="100"/>
      <c r="IR279" s="100"/>
    </row>
    <row r="280" spans="1:252" ht="30.75" customHeight="1" x14ac:dyDescent="0.3">
      <c r="A280" s="123" t="s">
        <v>323</v>
      </c>
      <c r="B280" s="124">
        <f t="shared" si="86"/>
        <v>1700</v>
      </c>
      <c r="C280" s="124">
        <f t="shared" si="86"/>
        <v>1700</v>
      </c>
      <c r="D280" s="124">
        <f t="shared" si="86"/>
        <v>0</v>
      </c>
      <c r="E280" s="124">
        <v>0</v>
      </c>
      <c r="F280" s="124">
        <v>0</v>
      </c>
      <c r="G280" s="124">
        <f t="shared" si="87"/>
        <v>0</v>
      </c>
      <c r="H280" s="124">
        <v>0</v>
      </c>
      <c r="I280" s="124">
        <v>0</v>
      </c>
      <c r="J280" s="124">
        <f t="shared" si="88"/>
        <v>0</v>
      </c>
      <c r="K280" s="124">
        <v>1700</v>
      </c>
      <c r="L280" s="124">
        <v>1700</v>
      </c>
      <c r="M280" s="124">
        <f t="shared" si="89"/>
        <v>0</v>
      </c>
      <c r="N280" s="124">
        <v>0</v>
      </c>
      <c r="O280" s="124">
        <v>0</v>
      </c>
      <c r="P280" s="124">
        <f t="shared" si="90"/>
        <v>0</v>
      </c>
      <c r="Q280" s="124">
        <v>0</v>
      </c>
      <c r="R280" s="124">
        <v>0</v>
      </c>
      <c r="S280" s="124">
        <f t="shared" si="91"/>
        <v>0</v>
      </c>
      <c r="T280" s="124">
        <v>0</v>
      </c>
      <c r="U280" s="124">
        <v>0</v>
      </c>
      <c r="V280" s="124">
        <f t="shared" si="92"/>
        <v>0</v>
      </c>
      <c r="W280" s="124">
        <v>0</v>
      </c>
      <c r="X280" s="124">
        <v>0</v>
      </c>
      <c r="Y280" s="124">
        <f t="shared" si="93"/>
        <v>0</v>
      </c>
      <c r="Z280" s="124">
        <v>0</v>
      </c>
      <c r="AA280" s="124">
        <v>0</v>
      </c>
      <c r="AB280" s="124">
        <f t="shared" si="94"/>
        <v>0</v>
      </c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  <c r="AV280" s="100"/>
      <c r="AW280" s="100"/>
      <c r="AX280" s="100"/>
      <c r="AY280" s="100"/>
      <c r="AZ280" s="100"/>
      <c r="BA280" s="100"/>
      <c r="BB280" s="100"/>
      <c r="BC280" s="100"/>
      <c r="BD280" s="100"/>
      <c r="BE280" s="100"/>
      <c r="BF280" s="100"/>
      <c r="BG280" s="100"/>
      <c r="BH280" s="100"/>
      <c r="BI280" s="100"/>
      <c r="BJ280" s="100"/>
      <c r="BK280" s="100"/>
      <c r="BL280" s="100"/>
      <c r="BM280" s="100"/>
      <c r="BN280" s="100"/>
      <c r="BO280" s="100"/>
      <c r="BP280" s="100"/>
      <c r="BQ280" s="100"/>
      <c r="BR280" s="100"/>
      <c r="BS280" s="100"/>
      <c r="BT280" s="100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  <c r="EN280" s="100"/>
      <c r="EO280" s="100"/>
      <c r="EP280" s="100"/>
      <c r="EQ280" s="100"/>
      <c r="ER280" s="100"/>
      <c r="ES280" s="100"/>
      <c r="ET280" s="100"/>
      <c r="EU280" s="100"/>
      <c r="EV280" s="100"/>
      <c r="EW280" s="100"/>
      <c r="EX280" s="100"/>
      <c r="EY280" s="100"/>
      <c r="EZ280" s="100"/>
      <c r="FA280" s="100"/>
      <c r="FB280" s="100"/>
      <c r="FC280" s="100"/>
      <c r="FD280" s="100"/>
      <c r="FE280" s="100"/>
      <c r="FF280" s="100"/>
      <c r="FG280" s="100"/>
      <c r="FH280" s="100"/>
      <c r="FI280" s="100"/>
      <c r="FJ280" s="100"/>
      <c r="FK280" s="100"/>
      <c r="FL280" s="100"/>
      <c r="FM280" s="100"/>
      <c r="FN280" s="100"/>
      <c r="FO280" s="100"/>
      <c r="FP280" s="100"/>
      <c r="FQ280" s="100"/>
      <c r="FR280" s="100"/>
      <c r="FS280" s="100"/>
      <c r="FT280" s="100"/>
      <c r="FU280" s="100"/>
      <c r="FV280" s="100"/>
      <c r="FW280" s="100"/>
      <c r="FX280" s="100"/>
      <c r="FY280" s="100"/>
      <c r="FZ280" s="100"/>
      <c r="GA280" s="100"/>
      <c r="GB280" s="100"/>
      <c r="GC280" s="100"/>
      <c r="GD280" s="100"/>
      <c r="GE280" s="100"/>
      <c r="GF280" s="100"/>
      <c r="GG280" s="100"/>
      <c r="GH280" s="100"/>
      <c r="GI280" s="100"/>
      <c r="GJ280" s="100"/>
      <c r="GK280" s="100"/>
      <c r="GL280" s="100"/>
      <c r="GM280" s="100"/>
      <c r="GN280" s="100"/>
      <c r="GO280" s="100"/>
      <c r="GP280" s="100"/>
      <c r="GQ280" s="100"/>
      <c r="GR280" s="100"/>
      <c r="GS280" s="100"/>
      <c r="GT280" s="100"/>
      <c r="GU280" s="100"/>
      <c r="GV280" s="100"/>
      <c r="GW280" s="100"/>
      <c r="GX280" s="100"/>
      <c r="GY280" s="100"/>
      <c r="GZ280" s="100"/>
      <c r="HA280" s="100"/>
      <c r="HB280" s="100"/>
      <c r="HC280" s="100"/>
      <c r="HD280" s="100"/>
      <c r="HE280" s="100"/>
      <c r="HF280" s="100"/>
      <c r="HG280" s="100"/>
      <c r="HH280" s="100"/>
      <c r="HI280" s="100"/>
      <c r="HJ280" s="100"/>
      <c r="HK280" s="100"/>
      <c r="HL280" s="100"/>
      <c r="HM280" s="100"/>
      <c r="HN280" s="100"/>
      <c r="HO280" s="100"/>
      <c r="HP280" s="100"/>
      <c r="HQ280" s="100"/>
      <c r="HR280" s="100"/>
      <c r="HS280" s="100"/>
      <c r="HT280" s="100"/>
      <c r="HU280" s="100"/>
      <c r="HV280" s="100"/>
      <c r="HW280" s="100"/>
      <c r="HX280" s="100"/>
      <c r="HY280" s="100"/>
      <c r="HZ280" s="100"/>
      <c r="IA280" s="100"/>
      <c r="IB280" s="100"/>
      <c r="IC280" s="100"/>
      <c r="ID280" s="100"/>
      <c r="IE280" s="100"/>
      <c r="IF280" s="100"/>
      <c r="IG280" s="100"/>
      <c r="IH280" s="100"/>
      <c r="II280" s="100"/>
      <c r="IJ280" s="100"/>
      <c r="IK280" s="100"/>
      <c r="IL280" s="100"/>
      <c r="IM280" s="100"/>
      <c r="IN280" s="100"/>
      <c r="IO280" s="100"/>
      <c r="IP280" s="100"/>
      <c r="IQ280" s="100"/>
      <c r="IR280" s="100"/>
    </row>
    <row r="281" spans="1:252" ht="30.75" customHeight="1" x14ac:dyDescent="0.3">
      <c r="A281" s="123" t="s">
        <v>324</v>
      </c>
      <c r="B281" s="124">
        <f t="shared" si="86"/>
        <v>6000</v>
      </c>
      <c r="C281" s="124">
        <f t="shared" si="86"/>
        <v>6000</v>
      </c>
      <c r="D281" s="124">
        <f t="shared" si="86"/>
        <v>0</v>
      </c>
      <c r="E281" s="124">
        <v>0</v>
      </c>
      <c r="F281" s="124">
        <v>0</v>
      </c>
      <c r="G281" s="124">
        <f t="shared" si="87"/>
        <v>0</v>
      </c>
      <c r="H281" s="124">
        <v>0</v>
      </c>
      <c r="I281" s="124">
        <v>0</v>
      </c>
      <c r="J281" s="124">
        <f t="shared" si="88"/>
        <v>0</v>
      </c>
      <c r="K281" s="124">
        <v>6000</v>
      </c>
      <c r="L281" s="124">
        <v>6000</v>
      </c>
      <c r="M281" s="124">
        <f t="shared" si="89"/>
        <v>0</v>
      </c>
      <c r="N281" s="124">
        <v>0</v>
      </c>
      <c r="O281" s="124">
        <v>0</v>
      </c>
      <c r="P281" s="124">
        <f t="shared" si="90"/>
        <v>0</v>
      </c>
      <c r="Q281" s="124">
        <v>0</v>
      </c>
      <c r="R281" s="124">
        <v>0</v>
      </c>
      <c r="S281" s="124">
        <f t="shared" si="91"/>
        <v>0</v>
      </c>
      <c r="T281" s="124">
        <v>0</v>
      </c>
      <c r="U281" s="124">
        <v>0</v>
      </c>
      <c r="V281" s="124">
        <f t="shared" si="92"/>
        <v>0</v>
      </c>
      <c r="W281" s="124">
        <v>0</v>
      </c>
      <c r="X281" s="124">
        <v>0</v>
      </c>
      <c r="Y281" s="124">
        <f t="shared" si="93"/>
        <v>0</v>
      </c>
      <c r="Z281" s="124">
        <v>0</v>
      </c>
      <c r="AA281" s="124">
        <v>0</v>
      </c>
      <c r="AB281" s="124">
        <f t="shared" si="94"/>
        <v>0</v>
      </c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  <c r="AZ281" s="100"/>
      <c r="BA281" s="100"/>
      <c r="BB281" s="100"/>
      <c r="BC281" s="100"/>
      <c r="BD281" s="100"/>
      <c r="BE281" s="100"/>
      <c r="BF281" s="100"/>
      <c r="BG281" s="100"/>
      <c r="BH281" s="100"/>
      <c r="BI281" s="100"/>
      <c r="BJ281" s="100"/>
      <c r="BK281" s="100"/>
      <c r="BL281" s="100"/>
      <c r="BM281" s="100"/>
      <c r="BN281" s="100"/>
      <c r="BO281" s="100"/>
      <c r="BP281" s="100"/>
      <c r="BQ281" s="100"/>
      <c r="BR281" s="100"/>
      <c r="BS281" s="100"/>
      <c r="BT281" s="100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  <c r="EN281" s="100"/>
      <c r="EO281" s="100"/>
      <c r="EP281" s="100"/>
      <c r="EQ281" s="100"/>
      <c r="ER281" s="100"/>
      <c r="ES281" s="100"/>
      <c r="ET281" s="100"/>
      <c r="EU281" s="100"/>
      <c r="EV281" s="100"/>
      <c r="EW281" s="100"/>
      <c r="EX281" s="100"/>
      <c r="EY281" s="100"/>
      <c r="EZ281" s="100"/>
      <c r="FA281" s="100"/>
      <c r="FB281" s="100"/>
      <c r="FC281" s="100"/>
      <c r="FD281" s="100"/>
      <c r="FE281" s="100"/>
      <c r="FF281" s="100"/>
      <c r="FG281" s="100"/>
      <c r="FH281" s="100"/>
      <c r="FI281" s="100"/>
      <c r="FJ281" s="100"/>
      <c r="FK281" s="100"/>
      <c r="FL281" s="100"/>
      <c r="FM281" s="100"/>
      <c r="FN281" s="100"/>
      <c r="FO281" s="100"/>
      <c r="FP281" s="100"/>
      <c r="FQ281" s="100"/>
      <c r="FR281" s="100"/>
      <c r="FS281" s="100"/>
      <c r="FT281" s="100"/>
      <c r="FU281" s="100"/>
      <c r="FV281" s="100"/>
      <c r="FW281" s="100"/>
      <c r="FX281" s="100"/>
      <c r="FY281" s="100"/>
      <c r="FZ281" s="100"/>
      <c r="GA281" s="100"/>
      <c r="GB281" s="100"/>
      <c r="GC281" s="100"/>
      <c r="GD281" s="100"/>
      <c r="GE281" s="100"/>
      <c r="GF281" s="100"/>
      <c r="GG281" s="100"/>
      <c r="GH281" s="100"/>
      <c r="GI281" s="100"/>
      <c r="GJ281" s="100"/>
      <c r="GK281" s="100"/>
      <c r="GL281" s="100"/>
      <c r="GM281" s="100"/>
      <c r="GN281" s="100"/>
      <c r="GO281" s="100"/>
      <c r="GP281" s="100"/>
      <c r="GQ281" s="100"/>
      <c r="GR281" s="100"/>
      <c r="GS281" s="100"/>
      <c r="GT281" s="100"/>
      <c r="GU281" s="100"/>
      <c r="GV281" s="100"/>
      <c r="GW281" s="100"/>
      <c r="GX281" s="100"/>
      <c r="GY281" s="100"/>
      <c r="GZ281" s="100"/>
      <c r="HA281" s="100"/>
      <c r="HB281" s="100"/>
      <c r="HC281" s="100"/>
      <c r="HD281" s="100"/>
      <c r="HE281" s="100"/>
      <c r="HF281" s="100"/>
      <c r="HG281" s="100"/>
      <c r="HH281" s="100"/>
      <c r="HI281" s="100"/>
      <c r="HJ281" s="100"/>
      <c r="HK281" s="100"/>
      <c r="HL281" s="100"/>
      <c r="HM281" s="100"/>
      <c r="HN281" s="100"/>
      <c r="HO281" s="100"/>
      <c r="HP281" s="100"/>
      <c r="HQ281" s="100"/>
      <c r="HR281" s="100"/>
      <c r="HS281" s="100"/>
      <c r="HT281" s="100"/>
      <c r="HU281" s="100"/>
      <c r="HV281" s="100"/>
      <c r="HW281" s="100"/>
      <c r="HX281" s="100"/>
      <c r="HY281" s="100"/>
      <c r="HZ281" s="100"/>
      <c r="IA281" s="100"/>
      <c r="IB281" s="100"/>
      <c r="IC281" s="100"/>
      <c r="ID281" s="100"/>
      <c r="IE281" s="100"/>
      <c r="IF281" s="100"/>
      <c r="IG281" s="100"/>
      <c r="IH281" s="100"/>
      <c r="II281" s="100"/>
      <c r="IJ281" s="100"/>
      <c r="IK281" s="100"/>
      <c r="IL281" s="100"/>
      <c r="IM281" s="100"/>
      <c r="IN281" s="100"/>
      <c r="IO281" s="100"/>
      <c r="IP281" s="100"/>
      <c r="IQ281" s="100"/>
      <c r="IR281" s="100"/>
    </row>
    <row r="282" spans="1:252" ht="30.75" customHeight="1" x14ac:dyDescent="0.3">
      <c r="A282" s="123" t="s">
        <v>325</v>
      </c>
      <c r="B282" s="124">
        <f t="shared" si="86"/>
        <v>5740</v>
      </c>
      <c r="C282" s="124">
        <f t="shared" si="86"/>
        <v>5740</v>
      </c>
      <c r="D282" s="124">
        <f t="shared" si="86"/>
        <v>0</v>
      </c>
      <c r="E282" s="124">
        <v>0</v>
      </c>
      <c r="F282" s="124">
        <v>0</v>
      </c>
      <c r="G282" s="124">
        <f t="shared" si="87"/>
        <v>0</v>
      </c>
      <c r="H282" s="124">
        <v>0</v>
      </c>
      <c r="I282" s="124">
        <v>0</v>
      </c>
      <c r="J282" s="124">
        <f t="shared" si="88"/>
        <v>0</v>
      </c>
      <c r="K282" s="124">
        <v>5740</v>
      </c>
      <c r="L282" s="124">
        <v>5740</v>
      </c>
      <c r="M282" s="124">
        <f t="shared" si="89"/>
        <v>0</v>
      </c>
      <c r="N282" s="124">
        <v>0</v>
      </c>
      <c r="O282" s="124">
        <v>0</v>
      </c>
      <c r="P282" s="124">
        <f t="shared" si="90"/>
        <v>0</v>
      </c>
      <c r="Q282" s="124">
        <v>0</v>
      </c>
      <c r="R282" s="124">
        <v>0</v>
      </c>
      <c r="S282" s="124">
        <f t="shared" si="91"/>
        <v>0</v>
      </c>
      <c r="T282" s="124">
        <v>0</v>
      </c>
      <c r="U282" s="124">
        <v>0</v>
      </c>
      <c r="V282" s="124">
        <f t="shared" si="92"/>
        <v>0</v>
      </c>
      <c r="W282" s="124">
        <v>0</v>
      </c>
      <c r="X282" s="124">
        <v>0</v>
      </c>
      <c r="Y282" s="124">
        <f t="shared" si="93"/>
        <v>0</v>
      </c>
      <c r="Z282" s="124">
        <v>0</v>
      </c>
      <c r="AA282" s="124">
        <v>0</v>
      </c>
      <c r="AB282" s="124">
        <f t="shared" si="94"/>
        <v>0</v>
      </c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  <c r="AV282" s="100"/>
      <c r="AW282" s="100"/>
      <c r="AX282" s="100"/>
      <c r="AY282" s="100"/>
      <c r="AZ282" s="100"/>
      <c r="BA282" s="100"/>
      <c r="BB282" s="100"/>
      <c r="BC282" s="100"/>
      <c r="BD282" s="100"/>
      <c r="BE282" s="100"/>
      <c r="BF282" s="100"/>
      <c r="BG282" s="100"/>
      <c r="BH282" s="100"/>
      <c r="BI282" s="100"/>
      <c r="BJ282" s="100"/>
      <c r="BK282" s="100"/>
      <c r="BL282" s="100"/>
      <c r="BM282" s="100"/>
      <c r="BN282" s="100"/>
      <c r="BO282" s="100"/>
      <c r="BP282" s="100"/>
      <c r="BQ282" s="100"/>
      <c r="BR282" s="100"/>
      <c r="BS282" s="100"/>
      <c r="BT282" s="100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  <c r="EN282" s="100"/>
      <c r="EO282" s="100"/>
      <c r="EP282" s="100"/>
      <c r="EQ282" s="100"/>
      <c r="ER282" s="100"/>
      <c r="ES282" s="100"/>
      <c r="ET282" s="100"/>
      <c r="EU282" s="100"/>
      <c r="EV282" s="100"/>
      <c r="EW282" s="100"/>
      <c r="EX282" s="100"/>
      <c r="EY282" s="100"/>
      <c r="EZ282" s="100"/>
      <c r="FA282" s="100"/>
      <c r="FB282" s="100"/>
      <c r="FC282" s="100"/>
      <c r="FD282" s="100"/>
      <c r="FE282" s="100"/>
      <c r="FF282" s="100"/>
      <c r="FG282" s="100"/>
      <c r="FH282" s="100"/>
      <c r="FI282" s="100"/>
      <c r="FJ282" s="100"/>
      <c r="FK282" s="100"/>
      <c r="FL282" s="100"/>
      <c r="FM282" s="100"/>
      <c r="FN282" s="100"/>
      <c r="FO282" s="100"/>
      <c r="FP282" s="100"/>
      <c r="FQ282" s="100"/>
      <c r="FR282" s="100"/>
      <c r="FS282" s="100"/>
      <c r="FT282" s="100"/>
      <c r="FU282" s="100"/>
      <c r="FV282" s="100"/>
      <c r="FW282" s="100"/>
      <c r="FX282" s="100"/>
      <c r="FY282" s="100"/>
      <c r="FZ282" s="100"/>
      <c r="GA282" s="100"/>
      <c r="GB282" s="100"/>
      <c r="GC282" s="100"/>
      <c r="GD282" s="100"/>
      <c r="GE282" s="100"/>
      <c r="GF282" s="100"/>
      <c r="GG282" s="100"/>
      <c r="GH282" s="100"/>
      <c r="GI282" s="100"/>
      <c r="GJ282" s="100"/>
      <c r="GK282" s="100"/>
      <c r="GL282" s="100"/>
      <c r="GM282" s="100"/>
      <c r="GN282" s="100"/>
      <c r="GO282" s="100"/>
      <c r="GP282" s="100"/>
      <c r="GQ282" s="100"/>
      <c r="GR282" s="100"/>
      <c r="GS282" s="100"/>
      <c r="GT282" s="100"/>
      <c r="GU282" s="100"/>
      <c r="GV282" s="100"/>
      <c r="GW282" s="100"/>
      <c r="GX282" s="100"/>
      <c r="GY282" s="100"/>
      <c r="GZ282" s="100"/>
      <c r="HA282" s="100"/>
      <c r="HB282" s="100"/>
      <c r="HC282" s="100"/>
      <c r="HD282" s="100"/>
      <c r="HE282" s="100"/>
      <c r="HF282" s="100"/>
      <c r="HG282" s="100"/>
      <c r="HH282" s="100"/>
      <c r="HI282" s="100"/>
      <c r="HJ282" s="100"/>
      <c r="HK282" s="100"/>
      <c r="HL282" s="100"/>
      <c r="HM282" s="100"/>
      <c r="HN282" s="100"/>
      <c r="HO282" s="100"/>
      <c r="HP282" s="100"/>
      <c r="HQ282" s="100"/>
      <c r="HR282" s="100"/>
      <c r="HS282" s="100"/>
      <c r="HT282" s="100"/>
      <c r="HU282" s="100"/>
      <c r="HV282" s="100"/>
      <c r="HW282" s="100"/>
      <c r="HX282" s="100"/>
      <c r="HY282" s="100"/>
      <c r="HZ282" s="100"/>
      <c r="IA282" s="100"/>
      <c r="IB282" s="100"/>
      <c r="IC282" s="100"/>
      <c r="ID282" s="100"/>
      <c r="IE282" s="100"/>
      <c r="IF282" s="100"/>
      <c r="IG282" s="100"/>
      <c r="IH282" s="100"/>
      <c r="II282" s="100"/>
      <c r="IJ282" s="100"/>
      <c r="IK282" s="100"/>
      <c r="IL282" s="100"/>
      <c r="IM282" s="100"/>
      <c r="IN282" s="100"/>
      <c r="IO282" s="100"/>
      <c r="IP282" s="100"/>
      <c r="IQ282" s="100"/>
      <c r="IR282" s="100"/>
    </row>
    <row r="283" spans="1:252" ht="30.75" customHeight="1" x14ac:dyDescent="0.3">
      <c r="A283" s="123" t="s">
        <v>326</v>
      </c>
      <c r="B283" s="124">
        <f t="shared" si="86"/>
        <v>7560</v>
      </c>
      <c r="C283" s="124">
        <f t="shared" si="86"/>
        <v>7560</v>
      </c>
      <c r="D283" s="124">
        <f t="shared" si="86"/>
        <v>0</v>
      </c>
      <c r="E283" s="124">
        <v>0</v>
      </c>
      <c r="F283" s="124">
        <v>0</v>
      </c>
      <c r="G283" s="124">
        <f t="shared" si="87"/>
        <v>0</v>
      </c>
      <c r="H283" s="124">
        <v>0</v>
      </c>
      <c r="I283" s="124">
        <v>0</v>
      </c>
      <c r="J283" s="124">
        <f t="shared" si="88"/>
        <v>0</v>
      </c>
      <c r="K283" s="124">
        <f>2560+5000</f>
        <v>7560</v>
      </c>
      <c r="L283" s="124">
        <f>2560+5000</f>
        <v>7560</v>
      </c>
      <c r="M283" s="124">
        <f t="shared" si="89"/>
        <v>0</v>
      </c>
      <c r="N283" s="124">
        <v>0</v>
      </c>
      <c r="O283" s="124">
        <v>0</v>
      </c>
      <c r="P283" s="124">
        <f t="shared" si="90"/>
        <v>0</v>
      </c>
      <c r="Q283" s="124">
        <v>0</v>
      </c>
      <c r="R283" s="124">
        <v>0</v>
      </c>
      <c r="S283" s="124">
        <f t="shared" si="91"/>
        <v>0</v>
      </c>
      <c r="T283" s="124">
        <v>0</v>
      </c>
      <c r="U283" s="124">
        <v>0</v>
      </c>
      <c r="V283" s="124">
        <f t="shared" si="92"/>
        <v>0</v>
      </c>
      <c r="W283" s="124">
        <v>0</v>
      </c>
      <c r="X283" s="124">
        <v>0</v>
      </c>
      <c r="Y283" s="124">
        <f t="shared" si="93"/>
        <v>0</v>
      </c>
      <c r="Z283" s="124">
        <v>0</v>
      </c>
      <c r="AA283" s="124">
        <v>0</v>
      </c>
      <c r="AB283" s="124">
        <f t="shared" si="94"/>
        <v>0</v>
      </c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  <c r="AV283" s="100"/>
      <c r="AW283" s="100"/>
      <c r="AX283" s="100"/>
      <c r="AY283" s="100"/>
      <c r="AZ283" s="100"/>
      <c r="BA283" s="100"/>
      <c r="BB283" s="100"/>
      <c r="BC283" s="100"/>
      <c r="BD283" s="100"/>
      <c r="BE283" s="100"/>
      <c r="BF283" s="100"/>
      <c r="BG283" s="100"/>
      <c r="BH283" s="100"/>
      <c r="BI283" s="100"/>
      <c r="BJ283" s="100"/>
      <c r="BK283" s="100"/>
      <c r="BL283" s="100"/>
      <c r="BM283" s="100"/>
      <c r="BN283" s="100"/>
      <c r="BO283" s="100"/>
      <c r="BP283" s="100"/>
      <c r="BQ283" s="100"/>
      <c r="BR283" s="100"/>
      <c r="BS283" s="100"/>
      <c r="BT283" s="100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  <c r="EN283" s="100"/>
      <c r="EO283" s="100"/>
      <c r="EP283" s="100"/>
      <c r="EQ283" s="100"/>
      <c r="ER283" s="100"/>
      <c r="ES283" s="100"/>
      <c r="ET283" s="100"/>
      <c r="EU283" s="100"/>
      <c r="EV283" s="100"/>
      <c r="EW283" s="100"/>
      <c r="EX283" s="100"/>
      <c r="EY283" s="100"/>
      <c r="EZ283" s="100"/>
      <c r="FA283" s="100"/>
      <c r="FB283" s="100"/>
      <c r="FC283" s="100"/>
      <c r="FD283" s="100"/>
      <c r="FE283" s="100"/>
      <c r="FF283" s="100"/>
      <c r="FG283" s="100"/>
      <c r="FH283" s="100"/>
      <c r="FI283" s="100"/>
      <c r="FJ283" s="100"/>
      <c r="FK283" s="100"/>
      <c r="FL283" s="100"/>
      <c r="FM283" s="100"/>
      <c r="FN283" s="100"/>
      <c r="FO283" s="100"/>
      <c r="FP283" s="100"/>
      <c r="FQ283" s="100"/>
      <c r="FR283" s="100"/>
      <c r="FS283" s="100"/>
      <c r="FT283" s="100"/>
      <c r="FU283" s="100"/>
      <c r="FV283" s="100"/>
      <c r="FW283" s="100"/>
      <c r="FX283" s="100"/>
      <c r="FY283" s="100"/>
      <c r="FZ283" s="100"/>
      <c r="GA283" s="100"/>
      <c r="GB283" s="100"/>
      <c r="GC283" s="100"/>
      <c r="GD283" s="100"/>
      <c r="GE283" s="100"/>
      <c r="GF283" s="100"/>
      <c r="GG283" s="100"/>
      <c r="GH283" s="100"/>
      <c r="GI283" s="100"/>
      <c r="GJ283" s="100"/>
      <c r="GK283" s="100"/>
      <c r="GL283" s="100"/>
      <c r="GM283" s="100"/>
      <c r="GN283" s="100"/>
      <c r="GO283" s="100"/>
      <c r="GP283" s="100"/>
      <c r="GQ283" s="100"/>
      <c r="GR283" s="100"/>
      <c r="GS283" s="100"/>
      <c r="GT283" s="100"/>
      <c r="GU283" s="100"/>
      <c r="GV283" s="100"/>
      <c r="GW283" s="100"/>
      <c r="GX283" s="100"/>
      <c r="GY283" s="100"/>
      <c r="GZ283" s="100"/>
      <c r="HA283" s="100"/>
      <c r="HB283" s="100"/>
      <c r="HC283" s="100"/>
      <c r="HD283" s="100"/>
      <c r="HE283" s="100"/>
      <c r="HF283" s="100"/>
      <c r="HG283" s="100"/>
      <c r="HH283" s="100"/>
      <c r="HI283" s="100"/>
      <c r="HJ283" s="100"/>
      <c r="HK283" s="100"/>
      <c r="HL283" s="100"/>
      <c r="HM283" s="100"/>
      <c r="HN283" s="100"/>
      <c r="HO283" s="100"/>
      <c r="HP283" s="100"/>
      <c r="HQ283" s="100"/>
      <c r="HR283" s="100"/>
      <c r="HS283" s="100"/>
      <c r="HT283" s="100"/>
      <c r="HU283" s="100"/>
      <c r="HV283" s="100"/>
      <c r="HW283" s="100"/>
      <c r="HX283" s="100"/>
      <c r="HY283" s="100"/>
      <c r="HZ283" s="100"/>
      <c r="IA283" s="100"/>
      <c r="IB283" s="100"/>
      <c r="IC283" s="100"/>
      <c r="ID283" s="100"/>
      <c r="IE283" s="100"/>
      <c r="IF283" s="100"/>
      <c r="IG283" s="100"/>
      <c r="IH283" s="100"/>
      <c r="II283" s="100"/>
      <c r="IJ283" s="100"/>
      <c r="IK283" s="100"/>
      <c r="IL283" s="100"/>
      <c r="IM283" s="100"/>
      <c r="IN283" s="100"/>
      <c r="IO283" s="100"/>
      <c r="IP283" s="100"/>
      <c r="IQ283" s="100"/>
      <c r="IR283" s="100"/>
    </row>
    <row r="284" spans="1:252" ht="30.75" customHeight="1" x14ac:dyDescent="0.3">
      <c r="A284" s="123" t="s">
        <v>327</v>
      </c>
      <c r="B284" s="124">
        <f t="shared" si="86"/>
        <v>0</v>
      </c>
      <c r="C284" s="124">
        <f t="shared" si="86"/>
        <v>12505</v>
      </c>
      <c r="D284" s="124">
        <f t="shared" si="86"/>
        <v>12505</v>
      </c>
      <c r="E284" s="124">
        <v>0</v>
      </c>
      <c r="F284" s="124">
        <v>0</v>
      </c>
      <c r="G284" s="124">
        <f t="shared" si="87"/>
        <v>0</v>
      </c>
      <c r="H284" s="124">
        <v>0</v>
      </c>
      <c r="I284" s="124">
        <v>0</v>
      </c>
      <c r="J284" s="124">
        <f t="shared" si="88"/>
        <v>0</v>
      </c>
      <c r="K284" s="124"/>
      <c r="L284" s="124">
        <v>12505</v>
      </c>
      <c r="M284" s="124">
        <f t="shared" si="89"/>
        <v>12505</v>
      </c>
      <c r="N284" s="124">
        <v>0</v>
      </c>
      <c r="O284" s="124">
        <v>0</v>
      </c>
      <c r="P284" s="124">
        <f t="shared" si="90"/>
        <v>0</v>
      </c>
      <c r="Q284" s="124">
        <v>0</v>
      </c>
      <c r="R284" s="124">
        <v>0</v>
      </c>
      <c r="S284" s="124">
        <f t="shared" si="91"/>
        <v>0</v>
      </c>
      <c r="T284" s="124">
        <v>0</v>
      </c>
      <c r="U284" s="124">
        <v>0</v>
      </c>
      <c r="V284" s="124">
        <f t="shared" si="92"/>
        <v>0</v>
      </c>
      <c r="W284" s="124">
        <v>0</v>
      </c>
      <c r="X284" s="124">
        <v>0</v>
      </c>
      <c r="Y284" s="124">
        <f t="shared" si="93"/>
        <v>0</v>
      </c>
      <c r="Z284" s="124">
        <v>0</v>
      </c>
      <c r="AA284" s="124">
        <v>0</v>
      </c>
      <c r="AB284" s="124">
        <f t="shared" si="94"/>
        <v>0</v>
      </c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  <c r="AV284" s="100"/>
      <c r="AW284" s="100"/>
      <c r="AX284" s="100"/>
      <c r="AY284" s="100"/>
      <c r="AZ284" s="100"/>
      <c r="BA284" s="100"/>
      <c r="BB284" s="100"/>
      <c r="BC284" s="100"/>
      <c r="BD284" s="100"/>
      <c r="BE284" s="100"/>
      <c r="BF284" s="100"/>
      <c r="BG284" s="100"/>
      <c r="BH284" s="100"/>
      <c r="BI284" s="100"/>
      <c r="BJ284" s="100"/>
      <c r="BK284" s="100"/>
      <c r="BL284" s="100"/>
      <c r="BM284" s="100"/>
      <c r="BN284" s="100"/>
      <c r="BO284" s="100"/>
      <c r="BP284" s="100"/>
      <c r="BQ284" s="100"/>
      <c r="BR284" s="100"/>
      <c r="BS284" s="100"/>
      <c r="BT284" s="100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  <c r="EN284" s="100"/>
      <c r="EO284" s="100"/>
      <c r="EP284" s="100"/>
      <c r="EQ284" s="100"/>
      <c r="ER284" s="100"/>
      <c r="ES284" s="100"/>
      <c r="ET284" s="100"/>
      <c r="EU284" s="100"/>
      <c r="EV284" s="100"/>
      <c r="EW284" s="100"/>
      <c r="EX284" s="100"/>
      <c r="EY284" s="100"/>
      <c r="EZ284" s="100"/>
      <c r="FA284" s="100"/>
      <c r="FB284" s="100"/>
      <c r="FC284" s="100"/>
      <c r="FD284" s="100"/>
      <c r="FE284" s="100"/>
      <c r="FF284" s="100"/>
      <c r="FG284" s="100"/>
      <c r="FH284" s="100"/>
      <c r="FI284" s="100"/>
      <c r="FJ284" s="100"/>
      <c r="FK284" s="100"/>
      <c r="FL284" s="100"/>
      <c r="FM284" s="100"/>
      <c r="FN284" s="100"/>
      <c r="FO284" s="100"/>
      <c r="FP284" s="100"/>
      <c r="FQ284" s="100"/>
      <c r="FR284" s="100"/>
      <c r="FS284" s="100"/>
      <c r="FT284" s="100"/>
      <c r="FU284" s="100"/>
      <c r="FV284" s="100"/>
      <c r="FW284" s="100"/>
      <c r="FX284" s="100"/>
      <c r="FY284" s="100"/>
      <c r="FZ284" s="100"/>
      <c r="GA284" s="100"/>
      <c r="GB284" s="100"/>
      <c r="GC284" s="100"/>
      <c r="GD284" s="100"/>
      <c r="GE284" s="100"/>
      <c r="GF284" s="100"/>
      <c r="GG284" s="100"/>
      <c r="GH284" s="100"/>
      <c r="GI284" s="100"/>
      <c r="GJ284" s="100"/>
      <c r="GK284" s="100"/>
      <c r="GL284" s="100"/>
      <c r="GM284" s="100"/>
      <c r="GN284" s="100"/>
      <c r="GO284" s="100"/>
      <c r="GP284" s="100"/>
      <c r="GQ284" s="100"/>
      <c r="GR284" s="100"/>
      <c r="GS284" s="100"/>
      <c r="GT284" s="100"/>
      <c r="GU284" s="100"/>
      <c r="GV284" s="100"/>
      <c r="GW284" s="100"/>
      <c r="GX284" s="100"/>
      <c r="GY284" s="100"/>
      <c r="GZ284" s="100"/>
      <c r="HA284" s="100"/>
      <c r="HB284" s="100"/>
      <c r="HC284" s="100"/>
      <c r="HD284" s="100"/>
      <c r="HE284" s="100"/>
      <c r="HF284" s="100"/>
      <c r="HG284" s="100"/>
      <c r="HH284" s="100"/>
      <c r="HI284" s="100"/>
      <c r="HJ284" s="100"/>
      <c r="HK284" s="100"/>
      <c r="HL284" s="100"/>
      <c r="HM284" s="100"/>
      <c r="HN284" s="100"/>
      <c r="HO284" s="100"/>
      <c r="HP284" s="100"/>
      <c r="HQ284" s="100"/>
      <c r="HR284" s="100"/>
      <c r="HS284" s="100"/>
      <c r="HT284" s="100"/>
      <c r="HU284" s="100"/>
      <c r="HV284" s="100"/>
      <c r="HW284" s="100"/>
      <c r="HX284" s="100"/>
      <c r="HY284" s="100"/>
      <c r="HZ284" s="100"/>
      <c r="IA284" s="100"/>
      <c r="IB284" s="100"/>
      <c r="IC284" s="100"/>
      <c r="ID284" s="100"/>
      <c r="IE284" s="100"/>
      <c r="IF284" s="100"/>
      <c r="IG284" s="100"/>
      <c r="IH284" s="100"/>
      <c r="II284" s="100"/>
      <c r="IJ284" s="100"/>
      <c r="IK284" s="100"/>
      <c r="IL284" s="100"/>
      <c r="IM284" s="100"/>
      <c r="IN284" s="100"/>
      <c r="IO284" s="100"/>
      <c r="IP284" s="100"/>
      <c r="IQ284" s="100"/>
      <c r="IR284" s="100"/>
    </row>
    <row r="285" spans="1:252" ht="30.75" customHeight="1" x14ac:dyDescent="0.3">
      <c r="A285" s="123" t="s">
        <v>328</v>
      </c>
      <c r="B285" s="124">
        <f t="shared" si="86"/>
        <v>7380</v>
      </c>
      <c r="C285" s="124">
        <f t="shared" si="86"/>
        <v>7380</v>
      </c>
      <c r="D285" s="124">
        <f t="shared" si="86"/>
        <v>0</v>
      </c>
      <c r="E285" s="124">
        <v>0</v>
      </c>
      <c r="F285" s="124">
        <v>0</v>
      </c>
      <c r="G285" s="124">
        <f t="shared" si="87"/>
        <v>0</v>
      </c>
      <c r="H285" s="124">
        <v>0</v>
      </c>
      <c r="I285" s="124">
        <v>0</v>
      </c>
      <c r="J285" s="124">
        <f t="shared" si="88"/>
        <v>0</v>
      </c>
      <c r="K285" s="124">
        <v>7380</v>
      </c>
      <c r="L285" s="124">
        <v>7380</v>
      </c>
      <c r="M285" s="124">
        <f t="shared" si="89"/>
        <v>0</v>
      </c>
      <c r="N285" s="124">
        <v>0</v>
      </c>
      <c r="O285" s="124">
        <v>0</v>
      </c>
      <c r="P285" s="124">
        <f t="shared" si="90"/>
        <v>0</v>
      </c>
      <c r="Q285" s="124">
        <v>0</v>
      </c>
      <c r="R285" s="124">
        <v>0</v>
      </c>
      <c r="S285" s="124">
        <f t="shared" si="91"/>
        <v>0</v>
      </c>
      <c r="T285" s="124">
        <v>0</v>
      </c>
      <c r="U285" s="124">
        <v>0</v>
      </c>
      <c r="V285" s="124">
        <f t="shared" si="92"/>
        <v>0</v>
      </c>
      <c r="W285" s="124">
        <v>0</v>
      </c>
      <c r="X285" s="124">
        <v>0</v>
      </c>
      <c r="Y285" s="124">
        <f t="shared" si="93"/>
        <v>0</v>
      </c>
      <c r="Z285" s="124">
        <v>0</v>
      </c>
      <c r="AA285" s="124">
        <v>0</v>
      </c>
      <c r="AB285" s="124">
        <f t="shared" si="94"/>
        <v>0</v>
      </c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100"/>
      <c r="AX285" s="100"/>
      <c r="AY285" s="100"/>
      <c r="AZ285" s="100"/>
      <c r="BA285" s="100"/>
      <c r="BB285" s="100"/>
      <c r="BC285" s="100"/>
      <c r="BD285" s="100"/>
      <c r="BE285" s="100"/>
      <c r="BF285" s="100"/>
      <c r="BG285" s="100"/>
      <c r="BH285" s="100"/>
      <c r="BI285" s="100"/>
      <c r="BJ285" s="100"/>
      <c r="BK285" s="100"/>
      <c r="BL285" s="100"/>
      <c r="BM285" s="100"/>
      <c r="BN285" s="100"/>
      <c r="BO285" s="100"/>
      <c r="BP285" s="100"/>
      <c r="BQ285" s="100"/>
      <c r="BR285" s="100"/>
      <c r="BS285" s="100"/>
      <c r="BT285" s="100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  <c r="EN285" s="100"/>
      <c r="EO285" s="100"/>
      <c r="EP285" s="100"/>
      <c r="EQ285" s="100"/>
      <c r="ER285" s="100"/>
      <c r="ES285" s="100"/>
      <c r="ET285" s="100"/>
      <c r="EU285" s="100"/>
      <c r="EV285" s="100"/>
      <c r="EW285" s="100"/>
      <c r="EX285" s="100"/>
      <c r="EY285" s="100"/>
      <c r="EZ285" s="100"/>
      <c r="FA285" s="100"/>
      <c r="FB285" s="100"/>
      <c r="FC285" s="100"/>
      <c r="FD285" s="100"/>
      <c r="FE285" s="100"/>
      <c r="FF285" s="100"/>
      <c r="FG285" s="100"/>
      <c r="FH285" s="100"/>
      <c r="FI285" s="100"/>
      <c r="FJ285" s="100"/>
      <c r="FK285" s="100"/>
      <c r="FL285" s="100"/>
      <c r="FM285" s="100"/>
      <c r="FN285" s="100"/>
      <c r="FO285" s="100"/>
      <c r="FP285" s="100"/>
      <c r="FQ285" s="100"/>
      <c r="FR285" s="100"/>
      <c r="FS285" s="100"/>
      <c r="FT285" s="100"/>
      <c r="FU285" s="100"/>
      <c r="FV285" s="100"/>
      <c r="FW285" s="100"/>
      <c r="FX285" s="100"/>
      <c r="FY285" s="100"/>
      <c r="FZ285" s="100"/>
      <c r="GA285" s="100"/>
      <c r="GB285" s="100"/>
      <c r="GC285" s="100"/>
      <c r="GD285" s="100"/>
      <c r="GE285" s="100"/>
      <c r="GF285" s="100"/>
      <c r="GG285" s="100"/>
      <c r="GH285" s="100"/>
      <c r="GI285" s="100"/>
      <c r="GJ285" s="100"/>
      <c r="GK285" s="100"/>
      <c r="GL285" s="100"/>
      <c r="GM285" s="100"/>
      <c r="GN285" s="100"/>
      <c r="GO285" s="100"/>
      <c r="GP285" s="100"/>
      <c r="GQ285" s="100"/>
      <c r="GR285" s="100"/>
      <c r="GS285" s="100"/>
      <c r="GT285" s="100"/>
      <c r="GU285" s="100"/>
      <c r="GV285" s="100"/>
      <c r="GW285" s="100"/>
      <c r="GX285" s="100"/>
      <c r="GY285" s="100"/>
      <c r="GZ285" s="100"/>
      <c r="HA285" s="100"/>
      <c r="HB285" s="100"/>
      <c r="HC285" s="100"/>
      <c r="HD285" s="100"/>
      <c r="HE285" s="100"/>
      <c r="HF285" s="100"/>
      <c r="HG285" s="100"/>
      <c r="HH285" s="100"/>
      <c r="HI285" s="100"/>
      <c r="HJ285" s="100"/>
      <c r="HK285" s="100"/>
      <c r="HL285" s="100"/>
      <c r="HM285" s="100"/>
      <c r="HN285" s="100"/>
      <c r="HO285" s="100"/>
      <c r="HP285" s="100"/>
      <c r="HQ285" s="100"/>
      <c r="HR285" s="100"/>
      <c r="HS285" s="100"/>
      <c r="HT285" s="100"/>
      <c r="HU285" s="100"/>
      <c r="HV285" s="100"/>
      <c r="HW285" s="100"/>
      <c r="HX285" s="100"/>
      <c r="HY285" s="100"/>
      <c r="HZ285" s="100"/>
      <c r="IA285" s="100"/>
      <c r="IB285" s="100"/>
      <c r="IC285" s="100"/>
      <c r="ID285" s="100"/>
      <c r="IE285" s="100"/>
      <c r="IF285" s="100"/>
      <c r="IG285" s="100"/>
      <c r="IH285" s="100"/>
      <c r="II285" s="100"/>
      <c r="IJ285" s="100"/>
      <c r="IK285" s="100"/>
      <c r="IL285" s="100"/>
      <c r="IM285" s="100"/>
      <c r="IN285" s="100"/>
      <c r="IO285" s="100"/>
      <c r="IP285" s="100"/>
      <c r="IQ285" s="100"/>
      <c r="IR285" s="100"/>
    </row>
    <row r="286" spans="1:252" ht="30.75" customHeight="1" x14ac:dyDescent="0.3">
      <c r="A286" s="123" t="s">
        <v>329</v>
      </c>
      <c r="B286" s="124">
        <f t="shared" si="86"/>
        <v>1988</v>
      </c>
      <c r="C286" s="124">
        <f t="shared" si="86"/>
        <v>1988</v>
      </c>
      <c r="D286" s="124">
        <f t="shared" si="86"/>
        <v>0</v>
      </c>
      <c r="E286" s="124">
        <v>0</v>
      </c>
      <c r="F286" s="124">
        <v>0</v>
      </c>
      <c r="G286" s="124">
        <f t="shared" si="87"/>
        <v>0</v>
      </c>
      <c r="H286" s="124">
        <v>0</v>
      </c>
      <c r="I286" s="124">
        <v>0</v>
      </c>
      <c r="J286" s="124">
        <f t="shared" si="88"/>
        <v>0</v>
      </c>
      <c r="K286" s="124">
        <v>1988</v>
      </c>
      <c r="L286" s="124">
        <v>1988</v>
      </c>
      <c r="M286" s="124">
        <f t="shared" si="89"/>
        <v>0</v>
      </c>
      <c r="N286" s="124">
        <v>0</v>
      </c>
      <c r="O286" s="124">
        <v>0</v>
      </c>
      <c r="P286" s="124">
        <f t="shared" si="90"/>
        <v>0</v>
      </c>
      <c r="Q286" s="124">
        <v>0</v>
      </c>
      <c r="R286" s="124">
        <v>0</v>
      </c>
      <c r="S286" s="124">
        <f t="shared" si="91"/>
        <v>0</v>
      </c>
      <c r="T286" s="124">
        <v>0</v>
      </c>
      <c r="U286" s="124">
        <v>0</v>
      </c>
      <c r="V286" s="124">
        <f t="shared" si="92"/>
        <v>0</v>
      </c>
      <c r="W286" s="124">
        <v>0</v>
      </c>
      <c r="X286" s="124">
        <v>0</v>
      </c>
      <c r="Y286" s="124">
        <f t="shared" si="93"/>
        <v>0</v>
      </c>
      <c r="Z286" s="124">
        <v>0</v>
      </c>
      <c r="AA286" s="124">
        <v>0</v>
      </c>
      <c r="AB286" s="124">
        <f t="shared" si="94"/>
        <v>0</v>
      </c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100"/>
      <c r="AX286" s="100"/>
      <c r="AY286" s="100"/>
      <c r="AZ286" s="100"/>
      <c r="BA286" s="100"/>
      <c r="BB286" s="100"/>
      <c r="BC286" s="100"/>
      <c r="BD286" s="100"/>
      <c r="BE286" s="100"/>
      <c r="BF286" s="100"/>
      <c r="BG286" s="100"/>
      <c r="BH286" s="100"/>
      <c r="BI286" s="100"/>
      <c r="BJ286" s="100"/>
      <c r="BK286" s="100"/>
      <c r="BL286" s="100"/>
      <c r="BM286" s="100"/>
      <c r="BN286" s="100"/>
      <c r="BO286" s="100"/>
      <c r="BP286" s="100"/>
      <c r="BQ286" s="100"/>
      <c r="BR286" s="100"/>
      <c r="BS286" s="100"/>
      <c r="BT286" s="100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  <c r="EN286" s="100"/>
      <c r="EO286" s="100"/>
      <c r="EP286" s="100"/>
      <c r="EQ286" s="100"/>
      <c r="ER286" s="100"/>
      <c r="ES286" s="100"/>
      <c r="ET286" s="100"/>
      <c r="EU286" s="100"/>
      <c r="EV286" s="100"/>
      <c r="EW286" s="100"/>
      <c r="EX286" s="100"/>
      <c r="EY286" s="100"/>
      <c r="EZ286" s="100"/>
      <c r="FA286" s="100"/>
      <c r="FB286" s="100"/>
      <c r="FC286" s="100"/>
      <c r="FD286" s="100"/>
      <c r="FE286" s="100"/>
      <c r="FF286" s="100"/>
      <c r="FG286" s="100"/>
      <c r="FH286" s="100"/>
      <c r="FI286" s="100"/>
      <c r="FJ286" s="100"/>
      <c r="FK286" s="100"/>
      <c r="FL286" s="100"/>
      <c r="FM286" s="100"/>
      <c r="FN286" s="100"/>
      <c r="FO286" s="100"/>
      <c r="FP286" s="100"/>
      <c r="FQ286" s="100"/>
      <c r="FR286" s="100"/>
      <c r="FS286" s="100"/>
      <c r="FT286" s="100"/>
      <c r="FU286" s="100"/>
      <c r="FV286" s="100"/>
      <c r="FW286" s="100"/>
      <c r="FX286" s="100"/>
      <c r="FY286" s="100"/>
      <c r="FZ286" s="100"/>
      <c r="GA286" s="100"/>
      <c r="GB286" s="100"/>
      <c r="GC286" s="100"/>
      <c r="GD286" s="100"/>
      <c r="GE286" s="100"/>
      <c r="GF286" s="100"/>
      <c r="GG286" s="100"/>
      <c r="GH286" s="100"/>
      <c r="GI286" s="100"/>
      <c r="GJ286" s="100"/>
      <c r="GK286" s="100"/>
      <c r="GL286" s="100"/>
      <c r="GM286" s="100"/>
      <c r="GN286" s="100"/>
      <c r="GO286" s="100"/>
      <c r="GP286" s="100"/>
      <c r="GQ286" s="100"/>
      <c r="GR286" s="100"/>
      <c r="GS286" s="100"/>
      <c r="GT286" s="100"/>
      <c r="GU286" s="100"/>
      <c r="GV286" s="100"/>
      <c r="GW286" s="100"/>
      <c r="GX286" s="100"/>
      <c r="GY286" s="100"/>
      <c r="GZ286" s="100"/>
      <c r="HA286" s="100"/>
      <c r="HB286" s="100"/>
      <c r="HC286" s="100"/>
      <c r="HD286" s="100"/>
      <c r="HE286" s="100"/>
      <c r="HF286" s="100"/>
      <c r="HG286" s="100"/>
      <c r="HH286" s="100"/>
      <c r="HI286" s="100"/>
      <c r="HJ286" s="100"/>
      <c r="HK286" s="100"/>
      <c r="HL286" s="100"/>
      <c r="HM286" s="100"/>
      <c r="HN286" s="100"/>
      <c r="HO286" s="100"/>
      <c r="HP286" s="100"/>
      <c r="HQ286" s="100"/>
      <c r="HR286" s="100"/>
      <c r="HS286" s="100"/>
      <c r="HT286" s="100"/>
      <c r="HU286" s="100"/>
      <c r="HV286" s="100"/>
      <c r="HW286" s="100"/>
      <c r="HX286" s="100"/>
      <c r="HY286" s="100"/>
      <c r="HZ286" s="100"/>
      <c r="IA286" s="100"/>
      <c r="IB286" s="100"/>
      <c r="IC286" s="100"/>
      <c r="ID286" s="100"/>
      <c r="IE286" s="100"/>
      <c r="IF286" s="100"/>
      <c r="IG286" s="100"/>
      <c r="IH286" s="100"/>
      <c r="II286" s="100"/>
      <c r="IJ286" s="100"/>
      <c r="IK286" s="100"/>
      <c r="IL286" s="100"/>
      <c r="IM286" s="100"/>
      <c r="IN286" s="100"/>
      <c r="IO286" s="100"/>
      <c r="IP286" s="100"/>
      <c r="IQ286" s="100"/>
      <c r="IR286" s="100"/>
    </row>
    <row r="287" spans="1:252" ht="46.8" x14ac:dyDescent="0.3">
      <c r="A287" s="123" t="s">
        <v>330</v>
      </c>
      <c r="B287" s="124">
        <f t="shared" si="86"/>
        <v>10632</v>
      </c>
      <c r="C287" s="124">
        <f t="shared" si="86"/>
        <v>11016</v>
      </c>
      <c r="D287" s="124">
        <f t="shared" si="86"/>
        <v>384</v>
      </c>
      <c r="E287" s="124">
        <v>0</v>
      </c>
      <c r="F287" s="124">
        <v>0</v>
      </c>
      <c r="G287" s="124">
        <f t="shared" si="87"/>
        <v>0</v>
      </c>
      <c r="H287" s="124">
        <v>0</v>
      </c>
      <c r="I287" s="124">
        <v>0</v>
      </c>
      <c r="J287" s="124">
        <f t="shared" si="88"/>
        <v>0</v>
      </c>
      <c r="K287" s="124">
        <v>10632</v>
      </c>
      <c r="L287" s="124">
        <f>10632+384</f>
        <v>11016</v>
      </c>
      <c r="M287" s="124">
        <f t="shared" si="89"/>
        <v>384</v>
      </c>
      <c r="N287" s="124">
        <v>0</v>
      </c>
      <c r="O287" s="124">
        <v>0</v>
      </c>
      <c r="P287" s="124">
        <f t="shared" si="90"/>
        <v>0</v>
      </c>
      <c r="Q287" s="124">
        <v>0</v>
      </c>
      <c r="R287" s="124">
        <v>0</v>
      </c>
      <c r="S287" s="124">
        <f t="shared" si="91"/>
        <v>0</v>
      </c>
      <c r="T287" s="124">
        <v>0</v>
      </c>
      <c r="U287" s="124">
        <v>0</v>
      </c>
      <c r="V287" s="124">
        <f t="shared" si="92"/>
        <v>0</v>
      </c>
      <c r="W287" s="124">
        <v>0</v>
      </c>
      <c r="X287" s="124">
        <v>0</v>
      </c>
      <c r="Y287" s="124">
        <f t="shared" si="93"/>
        <v>0</v>
      </c>
      <c r="Z287" s="124">
        <v>0</v>
      </c>
      <c r="AA287" s="124">
        <v>0</v>
      </c>
      <c r="AB287" s="124">
        <f t="shared" si="94"/>
        <v>0</v>
      </c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  <c r="AZ287" s="100"/>
      <c r="BA287" s="100"/>
      <c r="BB287" s="100"/>
      <c r="BC287" s="100"/>
      <c r="BD287" s="100"/>
      <c r="BE287" s="100"/>
      <c r="BF287" s="100"/>
      <c r="BG287" s="100"/>
      <c r="BH287" s="100"/>
      <c r="BI287" s="100"/>
      <c r="BJ287" s="100"/>
      <c r="BK287" s="100"/>
      <c r="BL287" s="100"/>
      <c r="BM287" s="100"/>
      <c r="BN287" s="100"/>
      <c r="BO287" s="100"/>
      <c r="BP287" s="100"/>
      <c r="BQ287" s="100"/>
      <c r="BR287" s="100"/>
      <c r="BS287" s="100"/>
      <c r="BT287" s="100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  <c r="EN287" s="100"/>
      <c r="EO287" s="100"/>
      <c r="EP287" s="100"/>
      <c r="EQ287" s="100"/>
      <c r="ER287" s="100"/>
      <c r="ES287" s="100"/>
      <c r="ET287" s="100"/>
      <c r="EU287" s="100"/>
      <c r="EV287" s="100"/>
      <c r="EW287" s="100"/>
      <c r="EX287" s="100"/>
      <c r="EY287" s="100"/>
      <c r="EZ287" s="100"/>
      <c r="FA287" s="100"/>
      <c r="FB287" s="100"/>
      <c r="FC287" s="100"/>
      <c r="FD287" s="100"/>
      <c r="FE287" s="100"/>
      <c r="FF287" s="100"/>
      <c r="FG287" s="100"/>
      <c r="FH287" s="100"/>
      <c r="FI287" s="100"/>
      <c r="FJ287" s="100"/>
      <c r="FK287" s="100"/>
      <c r="FL287" s="100"/>
      <c r="FM287" s="100"/>
      <c r="FN287" s="100"/>
      <c r="FO287" s="100"/>
      <c r="FP287" s="100"/>
      <c r="FQ287" s="100"/>
      <c r="FR287" s="100"/>
      <c r="FS287" s="100"/>
      <c r="FT287" s="100"/>
      <c r="FU287" s="100"/>
      <c r="FV287" s="100"/>
      <c r="FW287" s="100"/>
      <c r="FX287" s="100"/>
      <c r="FY287" s="100"/>
      <c r="FZ287" s="100"/>
      <c r="GA287" s="100"/>
      <c r="GB287" s="100"/>
      <c r="GC287" s="100"/>
      <c r="GD287" s="100"/>
      <c r="GE287" s="100"/>
      <c r="GF287" s="100"/>
      <c r="GG287" s="100"/>
      <c r="GH287" s="100"/>
      <c r="GI287" s="100"/>
      <c r="GJ287" s="100"/>
      <c r="GK287" s="100"/>
      <c r="GL287" s="100"/>
      <c r="GM287" s="100"/>
      <c r="GN287" s="100"/>
      <c r="GO287" s="100"/>
      <c r="GP287" s="100"/>
      <c r="GQ287" s="100"/>
      <c r="GR287" s="100"/>
      <c r="GS287" s="100"/>
      <c r="GT287" s="100"/>
      <c r="GU287" s="100"/>
      <c r="GV287" s="100"/>
      <c r="GW287" s="100"/>
      <c r="GX287" s="100"/>
      <c r="GY287" s="100"/>
      <c r="GZ287" s="100"/>
      <c r="HA287" s="100"/>
      <c r="HB287" s="100"/>
      <c r="HC287" s="100"/>
      <c r="HD287" s="100"/>
      <c r="HE287" s="100"/>
      <c r="HF287" s="100"/>
      <c r="HG287" s="100"/>
      <c r="HH287" s="100"/>
      <c r="HI287" s="100"/>
      <c r="HJ287" s="100"/>
      <c r="HK287" s="100"/>
      <c r="HL287" s="100"/>
      <c r="HM287" s="100"/>
      <c r="HN287" s="100"/>
      <c r="HO287" s="100"/>
      <c r="HP287" s="100"/>
      <c r="HQ287" s="100"/>
      <c r="HR287" s="100"/>
      <c r="HS287" s="100"/>
      <c r="HT287" s="100"/>
      <c r="HU287" s="100"/>
      <c r="HV287" s="100"/>
      <c r="HW287" s="100"/>
      <c r="HX287" s="100"/>
      <c r="HY287" s="100"/>
      <c r="HZ287" s="100"/>
      <c r="IA287" s="100"/>
      <c r="IB287" s="100"/>
      <c r="IC287" s="100"/>
      <c r="ID287" s="100"/>
      <c r="IE287" s="100"/>
      <c r="IF287" s="100"/>
      <c r="IG287" s="100"/>
      <c r="IH287" s="100"/>
      <c r="II287" s="100"/>
      <c r="IJ287" s="100"/>
      <c r="IK287" s="100"/>
      <c r="IL287" s="100"/>
      <c r="IM287" s="100"/>
      <c r="IN287" s="100"/>
      <c r="IO287" s="100"/>
      <c r="IP287" s="100"/>
      <c r="IQ287" s="100"/>
      <c r="IR287" s="100"/>
    </row>
    <row r="288" spans="1:252" ht="31.2" x14ac:dyDescent="0.3">
      <c r="A288" s="123" t="s">
        <v>331</v>
      </c>
      <c r="B288" s="124">
        <f t="shared" si="86"/>
        <v>13200</v>
      </c>
      <c r="C288" s="124">
        <f t="shared" si="86"/>
        <v>13200</v>
      </c>
      <c r="D288" s="124">
        <f t="shared" si="86"/>
        <v>0</v>
      </c>
      <c r="E288" s="124">
        <v>0</v>
      </c>
      <c r="F288" s="124">
        <v>0</v>
      </c>
      <c r="G288" s="124">
        <f t="shared" si="87"/>
        <v>0</v>
      </c>
      <c r="H288" s="124">
        <v>0</v>
      </c>
      <c r="I288" s="124">
        <v>0</v>
      </c>
      <c r="J288" s="124">
        <f t="shared" si="88"/>
        <v>0</v>
      </c>
      <c r="K288" s="124">
        <v>13200</v>
      </c>
      <c r="L288" s="124">
        <v>13200</v>
      </c>
      <c r="M288" s="124">
        <f t="shared" si="89"/>
        <v>0</v>
      </c>
      <c r="N288" s="124">
        <v>0</v>
      </c>
      <c r="O288" s="124">
        <v>0</v>
      </c>
      <c r="P288" s="124">
        <f t="shared" si="90"/>
        <v>0</v>
      </c>
      <c r="Q288" s="124">
        <v>0</v>
      </c>
      <c r="R288" s="124">
        <v>0</v>
      </c>
      <c r="S288" s="124">
        <f t="shared" si="91"/>
        <v>0</v>
      </c>
      <c r="T288" s="124">
        <v>0</v>
      </c>
      <c r="U288" s="124">
        <v>0</v>
      </c>
      <c r="V288" s="124">
        <f t="shared" si="92"/>
        <v>0</v>
      </c>
      <c r="W288" s="124">
        <v>0</v>
      </c>
      <c r="X288" s="124">
        <v>0</v>
      </c>
      <c r="Y288" s="124">
        <f t="shared" si="93"/>
        <v>0</v>
      </c>
      <c r="Z288" s="124">
        <v>0</v>
      </c>
      <c r="AA288" s="124">
        <v>0</v>
      </c>
      <c r="AB288" s="124">
        <f t="shared" si="94"/>
        <v>0</v>
      </c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  <c r="AV288" s="100"/>
      <c r="AW288" s="100"/>
      <c r="AX288" s="100"/>
      <c r="AY288" s="100"/>
      <c r="AZ288" s="100"/>
      <c r="BA288" s="100"/>
      <c r="BB288" s="100"/>
      <c r="BC288" s="100"/>
      <c r="BD288" s="100"/>
      <c r="BE288" s="100"/>
      <c r="BF288" s="100"/>
      <c r="BG288" s="100"/>
      <c r="BH288" s="100"/>
      <c r="BI288" s="100"/>
      <c r="BJ288" s="100"/>
      <c r="BK288" s="100"/>
      <c r="BL288" s="100"/>
      <c r="BM288" s="100"/>
      <c r="BN288" s="100"/>
      <c r="BO288" s="100"/>
      <c r="BP288" s="100"/>
      <c r="BQ288" s="100"/>
      <c r="BR288" s="100"/>
      <c r="BS288" s="100"/>
      <c r="BT288" s="100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  <c r="EN288" s="100"/>
      <c r="EO288" s="100"/>
      <c r="EP288" s="100"/>
      <c r="EQ288" s="100"/>
      <c r="ER288" s="100"/>
      <c r="ES288" s="100"/>
      <c r="ET288" s="100"/>
      <c r="EU288" s="100"/>
      <c r="EV288" s="100"/>
      <c r="EW288" s="100"/>
      <c r="EX288" s="100"/>
      <c r="EY288" s="100"/>
      <c r="EZ288" s="100"/>
      <c r="FA288" s="100"/>
      <c r="FB288" s="100"/>
      <c r="FC288" s="100"/>
      <c r="FD288" s="100"/>
      <c r="FE288" s="100"/>
      <c r="FF288" s="100"/>
      <c r="FG288" s="100"/>
      <c r="FH288" s="100"/>
      <c r="FI288" s="100"/>
      <c r="FJ288" s="100"/>
      <c r="FK288" s="100"/>
      <c r="FL288" s="100"/>
      <c r="FM288" s="100"/>
      <c r="FN288" s="100"/>
      <c r="FO288" s="100"/>
      <c r="FP288" s="100"/>
      <c r="FQ288" s="100"/>
      <c r="FR288" s="100"/>
      <c r="FS288" s="100"/>
      <c r="FT288" s="100"/>
      <c r="FU288" s="100"/>
      <c r="FV288" s="100"/>
      <c r="FW288" s="100"/>
      <c r="FX288" s="100"/>
      <c r="FY288" s="100"/>
      <c r="FZ288" s="100"/>
      <c r="GA288" s="100"/>
      <c r="GB288" s="100"/>
      <c r="GC288" s="100"/>
      <c r="GD288" s="100"/>
      <c r="GE288" s="100"/>
      <c r="GF288" s="100"/>
      <c r="GG288" s="100"/>
      <c r="GH288" s="100"/>
      <c r="GI288" s="100"/>
      <c r="GJ288" s="100"/>
      <c r="GK288" s="100"/>
      <c r="GL288" s="100"/>
      <c r="GM288" s="100"/>
      <c r="GN288" s="100"/>
      <c r="GO288" s="100"/>
      <c r="GP288" s="100"/>
      <c r="GQ288" s="100"/>
      <c r="GR288" s="100"/>
      <c r="GS288" s="100"/>
      <c r="GT288" s="100"/>
      <c r="GU288" s="100"/>
      <c r="GV288" s="100"/>
      <c r="GW288" s="100"/>
      <c r="GX288" s="100"/>
      <c r="GY288" s="100"/>
      <c r="GZ288" s="100"/>
      <c r="HA288" s="100"/>
      <c r="HB288" s="100"/>
      <c r="HC288" s="100"/>
      <c r="HD288" s="100"/>
      <c r="HE288" s="100"/>
      <c r="HF288" s="100"/>
      <c r="HG288" s="100"/>
      <c r="HH288" s="100"/>
      <c r="HI288" s="100"/>
      <c r="HJ288" s="100"/>
      <c r="HK288" s="100"/>
      <c r="HL288" s="100"/>
      <c r="HM288" s="100"/>
      <c r="HN288" s="100"/>
      <c r="HO288" s="100"/>
      <c r="HP288" s="100"/>
      <c r="HQ288" s="100"/>
      <c r="HR288" s="100"/>
      <c r="HS288" s="100"/>
      <c r="HT288" s="100"/>
      <c r="HU288" s="100"/>
      <c r="HV288" s="100"/>
      <c r="HW288" s="100"/>
      <c r="HX288" s="100"/>
      <c r="HY288" s="100"/>
      <c r="HZ288" s="100"/>
      <c r="IA288" s="100"/>
      <c r="IB288" s="100"/>
      <c r="IC288" s="100"/>
      <c r="ID288" s="100"/>
      <c r="IE288" s="100"/>
      <c r="IF288" s="100"/>
      <c r="IG288" s="100"/>
      <c r="IH288" s="100"/>
      <c r="II288" s="100"/>
      <c r="IJ288" s="100"/>
      <c r="IK288" s="100"/>
      <c r="IL288" s="100"/>
      <c r="IM288" s="100"/>
      <c r="IN288" s="100"/>
      <c r="IO288" s="100"/>
      <c r="IP288" s="100"/>
      <c r="IQ288" s="100"/>
      <c r="IR288" s="100"/>
    </row>
    <row r="289" spans="1:252" ht="29.25" customHeight="1" x14ac:dyDescent="0.3">
      <c r="A289" s="123" t="s">
        <v>332</v>
      </c>
      <c r="B289" s="124">
        <f t="shared" si="86"/>
        <v>4900</v>
      </c>
      <c r="C289" s="124">
        <f t="shared" si="86"/>
        <v>4497</v>
      </c>
      <c r="D289" s="124">
        <f t="shared" si="86"/>
        <v>-403</v>
      </c>
      <c r="E289" s="124">
        <v>0</v>
      </c>
      <c r="F289" s="124">
        <v>0</v>
      </c>
      <c r="G289" s="124">
        <f t="shared" si="87"/>
        <v>0</v>
      </c>
      <c r="H289" s="124">
        <v>0</v>
      </c>
      <c r="I289" s="124">
        <v>0</v>
      </c>
      <c r="J289" s="124">
        <f t="shared" si="88"/>
        <v>0</v>
      </c>
      <c r="K289" s="124">
        <v>4900</v>
      </c>
      <c r="L289" s="124">
        <f>4900-403</f>
        <v>4497</v>
      </c>
      <c r="M289" s="124">
        <f t="shared" si="89"/>
        <v>-403</v>
      </c>
      <c r="N289" s="124">
        <v>0</v>
      </c>
      <c r="O289" s="124">
        <v>0</v>
      </c>
      <c r="P289" s="124">
        <f t="shared" si="90"/>
        <v>0</v>
      </c>
      <c r="Q289" s="124">
        <v>0</v>
      </c>
      <c r="R289" s="124">
        <v>0</v>
      </c>
      <c r="S289" s="124">
        <f t="shared" si="91"/>
        <v>0</v>
      </c>
      <c r="T289" s="124">
        <v>0</v>
      </c>
      <c r="U289" s="124">
        <v>0</v>
      </c>
      <c r="V289" s="124">
        <f t="shared" si="92"/>
        <v>0</v>
      </c>
      <c r="W289" s="124">
        <v>0</v>
      </c>
      <c r="X289" s="124">
        <v>0</v>
      </c>
      <c r="Y289" s="124">
        <f t="shared" si="93"/>
        <v>0</v>
      </c>
      <c r="Z289" s="124">
        <v>0</v>
      </c>
      <c r="AA289" s="124">
        <v>0</v>
      </c>
      <c r="AB289" s="124">
        <f t="shared" si="94"/>
        <v>0</v>
      </c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  <c r="AV289" s="100"/>
      <c r="AW289" s="100"/>
      <c r="AX289" s="100"/>
      <c r="AY289" s="100"/>
      <c r="AZ289" s="100"/>
      <c r="BA289" s="100"/>
      <c r="BB289" s="100"/>
      <c r="BC289" s="100"/>
      <c r="BD289" s="100"/>
      <c r="BE289" s="100"/>
      <c r="BF289" s="100"/>
      <c r="BG289" s="100"/>
      <c r="BH289" s="100"/>
      <c r="BI289" s="100"/>
      <c r="BJ289" s="100"/>
      <c r="BK289" s="100"/>
      <c r="BL289" s="100"/>
      <c r="BM289" s="100"/>
      <c r="BN289" s="100"/>
      <c r="BO289" s="100"/>
      <c r="BP289" s="100"/>
      <c r="BQ289" s="100"/>
      <c r="BR289" s="100"/>
      <c r="BS289" s="100"/>
      <c r="BT289" s="100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  <c r="EN289" s="100"/>
      <c r="EO289" s="100"/>
      <c r="EP289" s="100"/>
      <c r="EQ289" s="100"/>
      <c r="ER289" s="100"/>
      <c r="ES289" s="100"/>
      <c r="ET289" s="100"/>
      <c r="EU289" s="100"/>
      <c r="EV289" s="100"/>
      <c r="EW289" s="100"/>
      <c r="EX289" s="100"/>
      <c r="EY289" s="100"/>
      <c r="EZ289" s="100"/>
      <c r="FA289" s="100"/>
      <c r="FB289" s="100"/>
      <c r="FC289" s="100"/>
      <c r="FD289" s="100"/>
      <c r="FE289" s="100"/>
      <c r="FF289" s="100"/>
      <c r="FG289" s="100"/>
      <c r="FH289" s="100"/>
      <c r="FI289" s="100"/>
      <c r="FJ289" s="116"/>
      <c r="FK289" s="116"/>
      <c r="FL289" s="116"/>
      <c r="FM289" s="116"/>
      <c r="FN289" s="116"/>
      <c r="FO289" s="116"/>
      <c r="FP289" s="116"/>
      <c r="FQ289" s="116"/>
      <c r="FR289" s="116"/>
      <c r="FS289" s="116"/>
      <c r="FT289" s="116"/>
      <c r="FU289" s="116"/>
      <c r="FV289" s="116"/>
      <c r="FW289" s="116"/>
      <c r="FX289" s="116"/>
      <c r="FY289" s="116"/>
      <c r="FZ289" s="116"/>
      <c r="GA289" s="116"/>
      <c r="GB289" s="116"/>
      <c r="GC289" s="116"/>
      <c r="GD289" s="100"/>
      <c r="GE289" s="100"/>
      <c r="GF289" s="100"/>
      <c r="GG289" s="100"/>
      <c r="GH289" s="100"/>
      <c r="GI289" s="100"/>
      <c r="GJ289" s="100"/>
      <c r="GK289" s="100"/>
      <c r="GL289" s="100"/>
      <c r="GM289" s="100"/>
      <c r="GN289" s="100"/>
      <c r="GO289" s="100"/>
      <c r="GP289" s="100"/>
      <c r="GQ289" s="100"/>
      <c r="GR289" s="100"/>
      <c r="GS289" s="100"/>
      <c r="GT289" s="100"/>
      <c r="GU289" s="100"/>
      <c r="GV289" s="100"/>
      <c r="GW289" s="100"/>
      <c r="GX289" s="100"/>
      <c r="GY289" s="100"/>
      <c r="GZ289" s="100"/>
      <c r="HA289" s="100"/>
      <c r="HB289" s="100"/>
      <c r="HC289" s="100"/>
      <c r="HD289" s="100"/>
      <c r="HE289" s="100"/>
      <c r="HF289" s="100"/>
      <c r="HG289" s="100"/>
      <c r="HH289" s="100"/>
      <c r="HI289" s="100"/>
      <c r="HJ289" s="100"/>
      <c r="HK289" s="100"/>
      <c r="HL289" s="100"/>
      <c r="HM289" s="100"/>
      <c r="HN289" s="100"/>
      <c r="HO289" s="100"/>
      <c r="HP289" s="100"/>
      <c r="HQ289" s="100"/>
      <c r="HR289" s="100"/>
      <c r="HS289" s="100"/>
      <c r="HT289" s="100"/>
      <c r="HU289" s="100"/>
      <c r="HV289" s="100"/>
      <c r="HW289" s="100"/>
      <c r="HX289" s="100"/>
      <c r="HY289" s="100"/>
      <c r="HZ289" s="100"/>
      <c r="IA289" s="100"/>
      <c r="IB289" s="100"/>
      <c r="IC289" s="100"/>
      <c r="ID289" s="100"/>
      <c r="IE289" s="100"/>
      <c r="IF289" s="100"/>
      <c r="IG289" s="100"/>
      <c r="IH289" s="100"/>
      <c r="II289" s="100"/>
      <c r="IJ289" s="100"/>
      <c r="IK289" s="100"/>
      <c r="IL289" s="100"/>
      <c r="IM289" s="100"/>
      <c r="IN289" s="100"/>
      <c r="IO289" s="100"/>
      <c r="IP289" s="100"/>
      <c r="IQ289" s="100"/>
      <c r="IR289" s="100"/>
    </row>
    <row r="290" spans="1:252" x14ac:dyDescent="0.3">
      <c r="A290" s="117" t="s">
        <v>190</v>
      </c>
      <c r="B290" s="118">
        <f t="shared" si="86"/>
        <v>254745</v>
      </c>
      <c r="C290" s="118">
        <f t="shared" si="86"/>
        <v>254745</v>
      </c>
      <c r="D290" s="118">
        <f t="shared" si="86"/>
        <v>0</v>
      </c>
      <c r="E290" s="118">
        <f>SUM(E291:E291)</f>
        <v>0</v>
      </c>
      <c r="F290" s="118">
        <f>SUM(F291:F291)</f>
        <v>0</v>
      </c>
      <c r="G290" s="118">
        <f t="shared" si="87"/>
        <v>0</v>
      </c>
      <c r="H290" s="118">
        <f>SUM(H291:H291)</f>
        <v>0</v>
      </c>
      <c r="I290" s="118">
        <f>SUM(I291:I291)</f>
        <v>0</v>
      </c>
      <c r="J290" s="118">
        <f t="shared" si="88"/>
        <v>0</v>
      </c>
      <c r="K290" s="118">
        <f>SUM(K291:K291)</f>
        <v>0</v>
      </c>
      <c r="L290" s="118">
        <f>SUM(L291:L291)</f>
        <v>0</v>
      </c>
      <c r="M290" s="118">
        <f t="shared" si="89"/>
        <v>0</v>
      </c>
      <c r="N290" s="118">
        <f>SUM(N291:N291)</f>
        <v>254745</v>
      </c>
      <c r="O290" s="118">
        <f>SUM(O291:O291)</f>
        <v>254745</v>
      </c>
      <c r="P290" s="118">
        <f t="shared" si="90"/>
        <v>0</v>
      </c>
      <c r="Q290" s="118">
        <f>SUM(Q291:Q291)</f>
        <v>0</v>
      </c>
      <c r="R290" s="118">
        <f>SUM(R291:R291)</f>
        <v>0</v>
      </c>
      <c r="S290" s="118">
        <f t="shared" si="91"/>
        <v>0</v>
      </c>
      <c r="T290" s="118">
        <f>SUM(T291:T291)</f>
        <v>0</v>
      </c>
      <c r="U290" s="118">
        <f>SUM(U291:U291)</f>
        <v>0</v>
      </c>
      <c r="V290" s="118">
        <f t="shared" si="92"/>
        <v>0</v>
      </c>
      <c r="W290" s="118">
        <f>SUM(W291:W291)</f>
        <v>0</v>
      </c>
      <c r="X290" s="118">
        <f>SUM(X291:X291)</f>
        <v>0</v>
      </c>
      <c r="Y290" s="118">
        <f t="shared" si="93"/>
        <v>0</v>
      </c>
      <c r="Z290" s="118">
        <f>SUM(Z291:Z291)</f>
        <v>0</v>
      </c>
      <c r="AA290" s="118">
        <f>SUM(AA291:AA291)</f>
        <v>0</v>
      </c>
      <c r="AB290" s="118">
        <f t="shared" si="94"/>
        <v>0</v>
      </c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116"/>
      <c r="BC290" s="116"/>
      <c r="BD290" s="116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116"/>
      <c r="BP290" s="116"/>
      <c r="BQ290" s="116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116"/>
      <c r="CC290" s="116"/>
      <c r="CD290" s="116"/>
      <c r="CE290" s="116"/>
      <c r="CF290" s="116"/>
      <c r="CG290" s="116"/>
      <c r="CH290" s="116"/>
      <c r="CI290" s="116"/>
      <c r="CJ290" s="116"/>
      <c r="CK290" s="116"/>
      <c r="CL290" s="116"/>
      <c r="CM290" s="116"/>
      <c r="CN290" s="116"/>
      <c r="CO290" s="116"/>
      <c r="CP290" s="116"/>
      <c r="CQ290" s="116"/>
      <c r="CR290" s="116"/>
      <c r="CS290" s="116"/>
      <c r="CT290" s="116"/>
      <c r="CU290" s="116"/>
      <c r="CV290" s="116"/>
      <c r="CW290" s="116"/>
      <c r="CX290" s="116"/>
      <c r="CY290" s="116"/>
      <c r="CZ290" s="116"/>
      <c r="DA290" s="116"/>
      <c r="DB290" s="116"/>
      <c r="DC290" s="116"/>
      <c r="DD290" s="116"/>
      <c r="DE290" s="116"/>
      <c r="DF290" s="116"/>
      <c r="DG290" s="116"/>
      <c r="DH290" s="116"/>
      <c r="DI290" s="116"/>
      <c r="DJ290" s="116"/>
      <c r="DK290" s="116"/>
      <c r="DL290" s="116"/>
      <c r="DM290" s="116"/>
      <c r="DN290" s="116"/>
      <c r="DO290" s="116"/>
      <c r="DP290" s="116"/>
      <c r="DQ290" s="116"/>
      <c r="DR290" s="116"/>
      <c r="DS290" s="116"/>
      <c r="DT290" s="116"/>
      <c r="DU290" s="116"/>
      <c r="DV290" s="116"/>
      <c r="DW290" s="116"/>
      <c r="DX290" s="116"/>
      <c r="DY290" s="116"/>
      <c r="DZ290" s="116"/>
      <c r="EA290" s="116"/>
      <c r="EB290" s="116"/>
      <c r="EC290" s="116"/>
      <c r="ED290" s="116"/>
      <c r="EE290" s="116"/>
      <c r="EF290" s="116"/>
      <c r="EG290" s="116"/>
      <c r="EH290" s="116"/>
      <c r="EI290" s="116"/>
      <c r="EJ290" s="116"/>
      <c r="EK290" s="116"/>
      <c r="EL290" s="116"/>
      <c r="EM290" s="116"/>
      <c r="EN290" s="116"/>
      <c r="EO290" s="116"/>
      <c r="EP290" s="116"/>
      <c r="EQ290" s="116"/>
      <c r="ER290" s="116"/>
      <c r="ES290" s="116"/>
      <c r="ET290" s="116"/>
      <c r="EU290" s="116"/>
      <c r="EV290" s="116"/>
      <c r="EW290" s="116"/>
      <c r="EX290" s="116"/>
      <c r="EY290" s="116"/>
      <c r="EZ290" s="116"/>
      <c r="FA290" s="116"/>
      <c r="FB290" s="116"/>
      <c r="FC290" s="116"/>
      <c r="FD290" s="116"/>
      <c r="FE290" s="116"/>
      <c r="FF290" s="116"/>
      <c r="FG290" s="116"/>
      <c r="FH290" s="116"/>
      <c r="FI290" s="116"/>
      <c r="FJ290" s="116"/>
      <c r="FK290" s="116"/>
      <c r="FL290" s="116"/>
      <c r="FM290" s="116"/>
      <c r="FN290" s="116"/>
      <c r="FO290" s="116"/>
      <c r="FP290" s="116"/>
      <c r="FQ290" s="116"/>
      <c r="FR290" s="116"/>
      <c r="FS290" s="116"/>
      <c r="FT290" s="116"/>
      <c r="FU290" s="116"/>
      <c r="FV290" s="116"/>
      <c r="FW290" s="116"/>
      <c r="FX290" s="116"/>
      <c r="FY290" s="116"/>
      <c r="FZ290" s="116"/>
      <c r="GA290" s="116"/>
      <c r="GB290" s="116"/>
      <c r="GC290" s="116"/>
      <c r="GD290" s="100"/>
      <c r="GE290" s="100"/>
      <c r="GF290" s="100"/>
      <c r="GG290" s="100"/>
      <c r="GH290" s="100"/>
      <c r="GI290" s="100"/>
      <c r="GJ290" s="100"/>
      <c r="GK290" s="100"/>
      <c r="GL290" s="100"/>
      <c r="GM290" s="100"/>
      <c r="GN290" s="100"/>
      <c r="GO290" s="100"/>
      <c r="GP290" s="100"/>
      <c r="GQ290" s="100"/>
      <c r="GR290" s="100"/>
      <c r="GS290" s="100"/>
      <c r="GT290" s="100"/>
      <c r="GU290" s="100"/>
      <c r="GV290" s="100"/>
      <c r="GW290" s="100"/>
      <c r="GX290" s="100"/>
      <c r="GY290" s="100"/>
      <c r="GZ290" s="100"/>
      <c r="HA290" s="100"/>
      <c r="HB290" s="100"/>
      <c r="HC290" s="100"/>
      <c r="HD290" s="100"/>
      <c r="HE290" s="100"/>
      <c r="HF290" s="100"/>
      <c r="HG290" s="100"/>
      <c r="HH290" s="100"/>
      <c r="HI290" s="100"/>
      <c r="HJ290" s="100"/>
      <c r="HK290" s="100"/>
      <c r="HL290" s="100"/>
      <c r="HM290" s="100"/>
      <c r="HN290" s="100"/>
      <c r="HO290" s="100"/>
      <c r="HP290" s="100"/>
      <c r="HQ290" s="100"/>
      <c r="HR290" s="100"/>
      <c r="HS290" s="100"/>
      <c r="HT290" s="100"/>
      <c r="HU290" s="100"/>
      <c r="HV290" s="100"/>
      <c r="HW290" s="100"/>
      <c r="HX290" s="100"/>
      <c r="HY290" s="100"/>
      <c r="HZ290" s="100"/>
      <c r="IA290" s="100"/>
      <c r="IB290" s="100"/>
      <c r="IC290" s="100"/>
      <c r="ID290" s="100"/>
      <c r="IE290" s="100"/>
      <c r="IF290" s="100"/>
      <c r="IG290" s="100"/>
      <c r="IH290" s="100"/>
      <c r="II290" s="100"/>
      <c r="IJ290" s="100"/>
      <c r="IK290" s="100"/>
      <c r="IL290" s="100"/>
      <c r="IM290" s="100"/>
      <c r="IN290" s="100"/>
      <c r="IO290" s="100"/>
      <c r="IP290" s="100"/>
      <c r="IQ290" s="100"/>
      <c r="IR290" s="100"/>
    </row>
    <row r="291" spans="1:252" ht="62.4" x14ac:dyDescent="0.3">
      <c r="A291" s="123" t="s">
        <v>333</v>
      </c>
      <c r="B291" s="124">
        <f t="shared" si="86"/>
        <v>254745</v>
      </c>
      <c r="C291" s="124">
        <f t="shared" si="86"/>
        <v>254745</v>
      </c>
      <c r="D291" s="124">
        <f t="shared" si="86"/>
        <v>0</v>
      </c>
      <c r="E291" s="124">
        <v>0</v>
      </c>
      <c r="F291" s="124">
        <v>0</v>
      </c>
      <c r="G291" s="124">
        <f t="shared" si="87"/>
        <v>0</v>
      </c>
      <c r="H291" s="124">
        <v>0</v>
      </c>
      <c r="I291" s="124">
        <v>0</v>
      </c>
      <c r="J291" s="124">
        <f t="shared" si="88"/>
        <v>0</v>
      </c>
      <c r="K291" s="124">
        <v>0</v>
      </c>
      <c r="L291" s="124">
        <v>0</v>
      </c>
      <c r="M291" s="124">
        <f t="shared" si="89"/>
        <v>0</v>
      </c>
      <c r="N291" s="124">
        <v>254745</v>
      </c>
      <c r="O291" s="124">
        <v>254745</v>
      </c>
      <c r="P291" s="124">
        <f t="shared" si="90"/>
        <v>0</v>
      </c>
      <c r="Q291" s="124">
        <v>0</v>
      </c>
      <c r="R291" s="124">
        <v>0</v>
      </c>
      <c r="S291" s="124">
        <f t="shared" si="91"/>
        <v>0</v>
      </c>
      <c r="T291" s="124">
        <v>0</v>
      </c>
      <c r="U291" s="124">
        <v>0</v>
      </c>
      <c r="V291" s="124">
        <f t="shared" si="92"/>
        <v>0</v>
      </c>
      <c r="W291" s="124">
        <v>0</v>
      </c>
      <c r="X291" s="124">
        <v>0</v>
      </c>
      <c r="Y291" s="124">
        <f t="shared" si="93"/>
        <v>0</v>
      </c>
      <c r="Z291" s="124">
        <v>0</v>
      </c>
      <c r="AA291" s="124">
        <v>0</v>
      </c>
      <c r="AB291" s="124">
        <f t="shared" si="94"/>
        <v>0</v>
      </c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  <c r="AV291" s="100"/>
      <c r="AW291" s="100"/>
      <c r="AX291" s="100"/>
      <c r="AY291" s="100"/>
      <c r="AZ291" s="100"/>
      <c r="BA291" s="100"/>
      <c r="BB291" s="100"/>
      <c r="BC291" s="100"/>
      <c r="BD291" s="100"/>
      <c r="BE291" s="100"/>
      <c r="BF291" s="100"/>
      <c r="BG291" s="100"/>
      <c r="BH291" s="100"/>
      <c r="BI291" s="100"/>
      <c r="BJ291" s="100"/>
      <c r="BK291" s="100"/>
      <c r="BL291" s="100"/>
      <c r="BM291" s="100"/>
      <c r="BN291" s="100"/>
      <c r="BO291" s="100"/>
      <c r="BP291" s="100"/>
      <c r="BQ291" s="100"/>
      <c r="BR291" s="100"/>
      <c r="BS291" s="100"/>
      <c r="BT291" s="100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  <c r="EN291" s="100"/>
      <c r="EO291" s="100"/>
      <c r="EP291" s="100"/>
      <c r="EQ291" s="100"/>
      <c r="ER291" s="100"/>
      <c r="ES291" s="100"/>
      <c r="ET291" s="100"/>
      <c r="EU291" s="100"/>
      <c r="EV291" s="100"/>
      <c r="EW291" s="100"/>
      <c r="EX291" s="100"/>
      <c r="EY291" s="100"/>
      <c r="EZ291" s="100"/>
      <c r="FA291" s="100"/>
      <c r="FB291" s="100"/>
      <c r="FC291" s="100"/>
      <c r="FD291" s="100"/>
      <c r="FE291" s="100"/>
      <c r="FF291" s="100"/>
      <c r="FG291" s="100"/>
      <c r="FH291" s="100"/>
      <c r="FI291" s="100"/>
      <c r="FJ291" s="100"/>
      <c r="FK291" s="100"/>
      <c r="FL291" s="100"/>
      <c r="FM291" s="100"/>
      <c r="FN291" s="100"/>
      <c r="FO291" s="100"/>
      <c r="FP291" s="100"/>
      <c r="FQ291" s="100"/>
      <c r="FR291" s="100"/>
      <c r="FS291" s="100"/>
      <c r="FT291" s="100"/>
      <c r="FU291" s="100"/>
      <c r="FV291" s="100"/>
      <c r="FW291" s="100"/>
      <c r="FX291" s="100"/>
      <c r="FY291" s="100"/>
      <c r="FZ291" s="100"/>
      <c r="GA291" s="100"/>
      <c r="GB291" s="100"/>
      <c r="GC291" s="100"/>
      <c r="GD291" s="100"/>
      <c r="GE291" s="100"/>
      <c r="GF291" s="100"/>
      <c r="GG291" s="100"/>
      <c r="GH291" s="100"/>
      <c r="GI291" s="100"/>
      <c r="GJ291" s="100"/>
      <c r="GK291" s="100"/>
      <c r="GL291" s="100"/>
      <c r="GM291" s="100"/>
      <c r="GN291" s="100"/>
      <c r="GO291" s="100"/>
      <c r="GP291" s="100"/>
      <c r="GQ291" s="100"/>
      <c r="GR291" s="100"/>
      <c r="GS291" s="100"/>
      <c r="GT291" s="100"/>
      <c r="GU291" s="100"/>
      <c r="GV291" s="100"/>
      <c r="GW291" s="100"/>
      <c r="GX291" s="100"/>
      <c r="GY291" s="100"/>
      <c r="GZ291" s="100"/>
      <c r="HA291" s="100"/>
      <c r="HB291" s="100"/>
      <c r="HC291" s="100"/>
      <c r="HD291" s="100"/>
      <c r="HE291" s="100"/>
      <c r="HF291" s="100"/>
      <c r="HG291" s="100"/>
      <c r="HH291" s="100"/>
      <c r="HI291" s="100"/>
      <c r="HJ291" s="100"/>
      <c r="HK291" s="100"/>
      <c r="HL291" s="100"/>
      <c r="HM291" s="100"/>
      <c r="HN291" s="100"/>
      <c r="HO291" s="100"/>
      <c r="HP291" s="100"/>
      <c r="HQ291" s="100"/>
      <c r="HR291" s="100"/>
      <c r="HS291" s="100"/>
      <c r="HT291" s="100"/>
      <c r="HU291" s="100"/>
      <c r="HV291" s="100"/>
      <c r="HW291" s="100"/>
      <c r="HX291" s="100"/>
      <c r="HY291" s="100"/>
      <c r="HZ291" s="100"/>
      <c r="IA291" s="100"/>
      <c r="IB291" s="100"/>
      <c r="IC291" s="100"/>
      <c r="ID291" s="100"/>
      <c r="IE291" s="100"/>
      <c r="IF291" s="100"/>
      <c r="IG291" s="100"/>
      <c r="IH291" s="100"/>
      <c r="II291" s="100"/>
      <c r="IJ291" s="100"/>
      <c r="IK291" s="100"/>
      <c r="IL291" s="100"/>
      <c r="IM291" s="100"/>
      <c r="IN291" s="100"/>
      <c r="IO291" s="100"/>
      <c r="IP291" s="100"/>
      <c r="IQ291" s="100"/>
      <c r="IR291" s="100"/>
    </row>
    <row r="292" spans="1:252" x14ac:dyDescent="0.3">
      <c r="A292" s="117" t="s">
        <v>266</v>
      </c>
      <c r="B292" s="118">
        <f t="shared" si="86"/>
        <v>7647</v>
      </c>
      <c r="C292" s="118">
        <f t="shared" si="86"/>
        <v>7647</v>
      </c>
      <c r="D292" s="118">
        <f t="shared" si="86"/>
        <v>0</v>
      </c>
      <c r="E292" s="118">
        <f>SUM(E293:E293)</f>
        <v>0</v>
      </c>
      <c r="F292" s="118">
        <f>SUM(F293:F293)</f>
        <v>0</v>
      </c>
      <c r="G292" s="118">
        <f t="shared" si="87"/>
        <v>0</v>
      </c>
      <c r="H292" s="118">
        <f>SUM(H293:H293)</f>
        <v>0</v>
      </c>
      <c r="I292" s="118">
        <f>SUM(I293:I293)</f>
        <v>0</v>
      </c>
      <c r="J292" s="118">
        <f t="shared" si="88"/>
        <v>0</v>
      </c>
      <c r="K292" s="118">
        <f>SUM(K293:K293)</f>
        <v>0</v>
      </c>
      <c r="L292" s="118">
        <f>SUM(L293:L293)</f>
        <v>0</v>
      </c>
      <c r="M292" s="118">
        <f t="shared" si="89"/>
        <v>0</v>
      </c>
      <c r="N292" s="118">
        <f>SUM(N293:N293)</f>
        <v>0</v>
      </c>
      <c r="O292" s="118">
        <f>SUM(O293:O293)</f>
        <v>0</v>
      </c>
      <c r="P292" s="118">
        <f t="shared" si="90"/>
        <v>0</v>
      </c>
      <c r="Q292" s="118">
        <f>SUM(Q293:Q293)</f>
        <v>0</v>
      </c>
      <c r="R292" s="118">
        <f>SUM(R293:R293)</f>
        <v>0</v>
      </c>
      <c r="S292" s="118">
        <f t="shared" si="91"/>
        <v>0</v>
      </c>
      <c r="T292" s="118">
        <f>SUM(T293:T293)</f>
        <v>7647</v>
      </c>
      <c r="U292" s="118">
        <f>SUM(U293:U293)</f>
        <v>7647</v>
      </c>
      <c r="V292" s="118">
        <f t="shared" si="92"/>
        <v>0</v>
      </c>
      <c r="W292" s="118">
        <f>SUM(W293:W293)</f>
        <v>0</v>
      </c>
      <c r="X292" s="118">
        <f>SUM(X293:X293)</f>
        <v>0</v>
      </c>
      <c r="Y292" s="118">
        <f t="shared" si="93"/>
        <v>0</v>
      </c>
      <c r="Z292" s="118">
        <f>SUM(Z293:Z293)</f>
        <v>0</v>
      </c>
      <c r="AA292" s="118">
        <f>SUM(AA293:AA293)</f>
        <v>0</v>
      </c>
      <c r="AB292" s="118">
        <f t="shared" si="94"/>
        <v>0</v>
      </c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116"/>
      <c r="BP292" s="116"/>
      <c r="BQ292" s="116"/>
      <c r="BR292" s="116"/>
      <c r="BS292" s="116"/>
      <c r="BT292" s="116"/>
      <c r="BU292" s="116"/>
      <c r="BV292" s="116"/>
      <c r="BW292" s="116"/>
      <c r="BX292" s="116"/>
      <c r="BY292" s="116"/>
      <c r="BZ292" s="116"/>
      <c r="CA292" s="116"/>
      <c r="CB292" s="116"/>
      <c r="CC292" s="116"/>
      <c r="CD292" s="116"/>
      <c r="CE292" s="116"/>
      <c r="CF292" s="116"/>
      <c r="CG292" s="116"/>
      <c r="CH292" s="116"/>
      <c r="CI292" s="116"/>
      <c r="CJ292" s="116"/>
      <c r="CK292" s="116"/>
      <c r="CL292" s="116"/>
      <c r="CM292" s="116"/>
      <c r="CN292" s="116"/>
      <c r="CO292" s="116"/>
      <c r="CP292" s="116"/>
      <c r="CQ292" s="116"/>
      <c r="CR292" s="116"/>
      <c r="CS292" s="116"/>
      <c r="CT292" s="116"/>
      <c r="CU292" s="116"/>
      <c r="CV292" s="116"/>
      <c r="CW292" s="116"/>
      <c r="CX292" s="116"/>
      <c r="CY292" s="116"/>
      <c r="CZ292" s="116"/>
      <c r="DA292" s="116"/>
      <c r="DB292" s="116"/>
      <c r="DC292" s="116"/>
      <c r="DD292" s="116"/>
      <c r="DE292" s="116"/>
      <c r="DF292" s="116"/>
      <c r="DG292" s="116"/>
      <c r="DH292" s="116"/>
      <c r="DI292" s="116"/>
      <c r="DJ292" s="116"/>
      <c r="DK292" s="116"/>
      <c r="DL292" s="116"/>
      <c r="DM292" s="116"/>
      <c r="DN292" s="116"/>
      <c r="DO292" s="116"/>
      <c r="DP292" s="116"/>
      <c r="DQ292" s="116"/>
      <c r="DR292" s="116"/>
      <c r="DS292" s="116"/>
      <c r="DT292" s="116"/>
      <c r="DU292" s="116"/>
      <c r="DV292" s="116"/>
      <c r="DW292" s="116"/>
      <c r="DX292" s="116"/>
      <c r="DY292" s="116"/>
      <c r="DZ292" s="116"/>
      <c r="EA292" s="116"/>
      <c r="EB292" s="116"/>
      <c r="EC292" s="116"/>
      <c r="ED292" s="116"/>
      <c r="EE292" s="116"/>
      <c r="EF292" s="116"/>
      <c r="EG292" s="116"/>
      <c r="EH292" s="116"/>
      <c r="EI292" s="116"/>
      <c r="EJ292" s="116"/>
      <c r="EK292" s="116"/>
      <c r="EL292" s="116"/>
      <c r="EM292" s="116"/>
      <c r="EN292" s="116"/>
      <c r="EO292" s="116"/>
      <c r="EP292" s="116"/>
      <c r="EQ292" s="116"/>
      <c r="ER292" s="116"/>
      <c r="ES292" s="116"/>
      <c r="ET292" s="116"/>
      <c r="EU292" s="116"/>
      <c r="EV292" s="116"/>
      <c r="EW292" s="116"/>
      <c r="EX292" s="116"/>
      <c r="EY292" s="116"/>
      <c r="EZ292" s="116"/>
      <c r="FA292" s="116"/>
      <c r="FB292" s="116"/>
      <c r="FC292" s="116"/>
      <c r="FD292" s="116"/>
      <c r="FE292" s="116"/>
      <c r="FF292" s="116"/>
      <c r="FG292" s="116"/>
      <c r="FH292" s="116"/>
      <c r="FI292" s="116"/>
      <c r="FJ292" s="116"/>
      <c r="FK292" s="116"/>
      <c r="FL292" s="116"/>
      <c r="FM292" s="116"/>
      <c r="FN292" s="116"/>
      <c r="FO292" s="116"/>
      <c r="FP292" s="116"/>
      <c r="FQ292" s="116"/>
      <c r="FR292" s="116"/>
      <c r="FS292" s="116"/>
      <c r="FT292" s="116"/>
      <c r="FU292" s="116"/>
      <c r="FV292" s="116"/>
      <c r="FW292" s="116"/>
      <c r="FX292" s="116"/>
      <c r="FY292" s="116"/>
      <c r="FZ292" s="116"/>
      <c r="GA292" s="116"/>
      <c r="GB292" s="116"/>
      <c r="GC292" s="116"/>
      <c r="GD292" s="100"/>
      <c r="GE292" s="100"/>
      <c r="GF292" s="100"/>
      <c r="GG292" s="100"/>
      <c r="GH292" s="100"/>
      <c r="GI292" s="100"/>
      <c r="GJ292" s="100"/>
      <c r="GK292" s="100"/>
      <c r="GL292" s="100"/>
      <c r="GM292" s="100"/>
      <c r="GN292" s="100"/>
      <c r="GO292" s="100"/>
      <c r="GP292" s="100"/>
      <c r="GQ292" s="100"/>
      <c r="GR292" s="100"/>
      <c r="GS292" s="100"/>
      <c r="GT292" s="100"/>
      <c r="GU292" s="100"/>
      <c r="GV292" s="100"/>
      <c r="GW292" s="100"/>
      <c r="GX292" s="100"/>
      <c r="GY292" s="100"/>
      <c r="GZ292" s="100"/>
      <c r="HA292" s="100"/>
      <c r="HB292" s="100"/>
      <c r="HC292" s="100"/>
      <c r="HD292" s="100"/>
      <c r="HE292" s="100"/>
      <c r="HF292" s="100"/>
      <c r="HG292" s="100"/>
      <c r="HH292" s="100"/>
      <c r="HI292" s="100"/>
      <c r="HJ292" s="100"/>
      <c r="HK292" s="100"/>
      <c r="HL292" s="100"/>
      <c r="HM292" s="100"/>
      <c r="HN292" s="100"/>
      <c r="HO292" s="100"/>
      <c r="HP292" s="100"/>
      <c r="HQ292" s="100"/>
      <c r="HR292" s="100"/>
      <c r="HS292" s="100"/>
      <c r="HT292" s="100"/>
      <c r="HU292" s="100"/>
      <c r="HV292" s="100"/>
      <c r="HW292" s="100"/>
      <c r="HX292" s="100"/>
      <c r="HY292" s="100"/>
      <c r="HZ292" s="100"/>
      <c r="IA292" s="100"/>
      <c r="IB292" s="100"/>
      <c r="IC292" s="100"/>
      <c r="ID292" s="100"/>
      <c r="IE292" s="100"/>
      <c r="IF292" s="100"/>
      <c r="IG292" s="100"/>
      <c r="IH292" s="100"/>
      <c r="II292" s="100"/>
      <c r="IJ292" s="100"/>
      <c r="IK292" s="100"/>
      <c r="IL292" s="100"/>
      <c r="IM292" s="100"/>
      <c r="IN292" s="100"/>
      <c r="IO292" s="100"/>
      <c r="IP292" s="100"/>
      <c r="IQ292" s="100"/>
      <c r="IR292" s="100"/>
    </row>
    <row r="293" spans="1:252" ht="42.75" customHeight="1" x14ac:dyDescent="0.3">
      <c r="A293" s="123" t="s">
        <v>334</v>
      </c>
      <c r="B293" s="124">
        <f t="shared" si="86"/>
        <v>7647</v>
      </c>
      <c r="C293" s="124">
        <f t="shared" si="86"/>
        <v>7647</v>
      </c>
      <c r="D293" s="124">
        <f t="shared" si="86"/>
        <v>0</v>
      </c>
      <c r="E293" s="124">
        <v>0</v>
      </c>
      <c r="F293" s="124">
        <v>0</v>
      </c>
      <c r="G293" s="124">
        <f t="shared" si="87"/>
        <v>0</v>
      </c>
      <c r="H293" s="124">
        <v>0</v>
      </c>
      <c r="I293" s="124">
        <v>0</v>
      </c>
      <c r="J293" s="124">
        <f t="shared" si="88"/>
        <v>0</v>
      </c>
      <c r="K293" s="124">
        <v>0</v>
      </c>
      <c r="L293" s="124">
        <v>0</v>
      </c>
      <c r="M293" s="124">
        <f t="shared" si="89"/>
        <v>0</v>
      </c>
      <c r="N293" s="124">
        <v>0</v>
      </c>
      <c r="O293" s="124">
        <v>0</v>
      </c>
      <c r="P293" s="124">
        <f t="shared" si="90"/>
        <v>0</v>
      </c>
      <c r="Q293" s="124">
        <v>0</v>
      </c>
      <c r="R293" s="124">
        <v>0</v>
      </c>
      <c r="S293" s="124">
        <f t="shared" si="91"/>
        <v>0</v>
      </c>
      <c r="T293" s="124">
        <v>7647</v>
      </c>
      <c r="U293" s="124">
        <v>7647</v>
      </c>
      <c r="V293" s="124">
        <f t="shared" si="92"/>
        <v>0</v>
      </c>
      <c r="W293" s="124">
        <v>0</v>
      </c>
      <c r="X293" s="124">
        <v>0</v>
      </c>
      <c r="Y293" s="124">
        <f t="shared" si="93"/>
        <v>0</v>
      </c>
      <c r="Z293" s="124">
        <v>0</v>
      </c>
      <c r="AA293" s="124">
        <v>0</v>
      </c>
      <c r="AB293" s="124">
        <f t="shared" si="94"/>
        <v>0</v>
      </c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  <c r="AZ293" s="100"/>
      <c r="BA293" s="100"/>
      <c r="BB293" s="100"/>
      <c r="BC293" s="100"/>
      <c r="BD293" s="100"/>
      <c r="BE293" s="100"/>
      <c r="BF293" s="100"/>
      <c r="BG293" s="100"/>
      <c r="BH293" s="100"/>
      <c r="BI293" s="100"/>
      <c r="BJ293" s="100"/>
      <c r="BK293" s="100"/>
      <c r="BL293" s="100"/>
      <c r="BM293" s="100"/>
      <c r="BN293" s="100"/>
      <c r="BO293" s="100"/>
      <c r="BP293" s="100"/>
      <c r="BQ293" s="100"/>
      <c r="BR293" s="100"/>
      <c r="BS293" s="100"/>
      <c r="BT293" s="100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  <c r="EN293" s="100"/>
      <c r="EO293" s="100"/>
      <c r="EP293" s="100"/>
      <c r="EQ293" s="100"/>
      <c r="ER293" s="100"/>
      <c r="ES293" s="100"/>
      <c r="ET293" s="100"/>
      <c r="EU293" s="100"/>
      <c r="EV293" s="100"/>
      <c r="EW293" s="100"/>
      <c r="EX293" s="100"/>
      <c r="EY293" s="100"/>
      <c r="EZ293" s="100"/>
      <c r="FA293" s="100"/>
      <c r="FB293" s="100"/>
      <c r="FC293" s="100"/>
      <c r="FD293" s="100"/>
      <c r="FE293" s="100"/>
      <c r="FF293" s="100"/>
      <c r="FG293" s="100"/>
      <c r="FH293" s="100"/>
      <c r="FI293" s="100"/>
      <c r="FJ293" s="116"/>
      <c r="FK293" s="116"/>
      <c r="FL293" s="116"/>
      <c r="FM293" s="116"/>
      <c r="FN293" s="116"/>
      <c r="FO293" s="116"/>
      <c r="FP293" s="116"/>
      <c r="FQ293" s="116"/>
      <c r="FR293" s="116"/>
      <c r="FS293" s="116"/>
      <c r="FT293" s="116"/>
      <c r="FU293" s="116"/>
      <c r="FV293" s="116"/>
      <c r="FW293" s="116"/>
      <c r="FX293" s="116"/>
      <c r="FY293" s="116"/>
      <c r="FZ293" s="116"/>
      <c r="GA293" s="116"/>
      <c r="GB293" s="116"/>
      <c r="GC293" s="116"/>
      <c r="GD293" s="100"/>
      <c r="GE293" s="100"/>
      <c r="GF293" s="100"/>
      <c r="GG293" s="100"/>
      <c r="GH293" s="100"/>
      <c r="GI293" s="100"/>
      <c r="GJ293" s="100"/>
      <c r="GK293" s="100"/>
      <c r="GL293" s="100"/>
      <c r="GM293" s="100"/>
      <c r="GN293" s="100"/>
      <c r="GO293" s="100"/>
      <c r="GP293" s="100"/>
      <c r="GQ293" s="100"/>
      <c r="GR293" s="100"/>
      <c r="GS293" s="100"/>
      <c r="GT293" s="100"/>
      <c r="GU293" s="100"/>
      <c r="GV293" s="100"/>
      <c r="GW293" s="100"/>
      <c r="GX293" s="100"/>
      <c r="GY293" s="100"/>
      <c r="GZ293" s="100"/>
      <c r="HA293" s="100"/>
      <c r="HB293" s="100"/>
      <c r="HC293" s="100"/>
      <c r="HD293" s="100"/>
      <c r="HE293" s="100"/>
      <c r="HF293" s="100"/>
      <c r="HG293" s="100"/>
      <c r="HH293" s="100"/>
      <c r="HI293" s="100"/>
      <c r="HJ293" s="100"/>
      <c r="HK293" s="100"/>
      <c r="HL293" s="100"/>
      <c r="HM293" s="100"/>
      <c r="HN293" s="100"/>
      <c r="HO293" s="100"/>
      <c r="HP293" s="100"/>
      <c r="HQ293" s="100"/>
      <c r="HR293" s="100"/>
      <c r="HS293" s="100"/>
      <c r="HT293" s="100"/>
      <c r="HU293" s="100"/>
      <c r="HV293" s="100"/>
      <c r="HW293" s="100"/>
      <c r="HX293" s="100"/>
      <c r="HY293" s="100"/>
      <c r="HZ293" s="100"/>
      <c r="IA293" s="100"/>
      <c r="IB293" s="100"/>
      <c r="IC293" s="100"/>
      <c r="ID293" s="100"/>
      <c r="IE293" s="100"/>
      <c r="IF293" s="100"/>
      <c r="IG293" s="100"/>
      <c r="IH293" s="100"/>
      <c r="II293" s="100"/>
      <c r="IJ293" s="100"/>
      <c r="IK293" s="100"/>
      <c r="IL293" s="100"/>
      <c r="IM293" s="100"/>
      <c r="IN293" s="100"/>
      <c r="IO293" s="100"/>
      <c r="IP293" s="100"/>
      <c r="IQ293" s="100"/>
      <c r="IR293" s="100"/>
    </row>
    <row r="294" spans="1:252" ht="25.5" customHeight="1" x14ac:dyDescent="0.3">
      <c r="A294" s="117" t="s">
        <v>224</v>
      </c>
      <c r="B294" s="118">
        <f t="shared" si="86"/>
        <v>37668</v>
      </c>
      <c r="C294" s="118">
        <f t="shared" si="86"/>
        <v>37668</v>
      </c>
      <c r="D294" s="118">
        <f t="shared" si="86"/>
        <v>0</v>
      </c>
      <c r="E294" s="118">
        <f>SUM(E295:E297)</f>
        <v>0</v>
      </c>
      <c r="F294" s="118">
        <f>SUM(F295:F297)</f>
        <v>0</v>
      </c>
      <c r="G294" s="118">
        <f t="shared" si="87"/>
        <v>0</v>
      </c>
      <c r="H294" s="118">
        <f>SUM(H295:H297)</f>
        <v>0</v>
      </c>
      <c r="I294" s="118">
        <f>SUM(I295:I297)</f>
        <v>0</v>
      </c>
      <c r="J294" s="118">
        <f t="shared" si="88"/>
        <v>0</v>
      </c>
      <c r="K294" s="118">
        <f>SUM(K295:K297)</f>
        <v>35069</v>
      </c>
      <c r="L294" s="118">
        <f>SUM(L295:L297)</f>
        <v>35069</v>
      </c>
      <c r="M294" s="118">
        <f t="shared" si="89"/>
        <v>0</v>
      </c>
      <c r="N294" s="118">
        <f>SUM(N295:N297)</f>
        <v>0</v>
      </c>
      <c r="O294" s="118">
        <f>SUM(O295:O297)</f>
        <v>0</v>
      </c>
      <c r="P294" s="118">
        <f t="shared" si="90"/>
        <v>0</v>
      </c>
      <c r="Q294" s="118">
        <f>SUM(Q295:Q297)</f>
        <v>2599</v>
      </c>
      <c r="R294" s="118">
        <f>SUM(R295:R297)</f>
        <v>2599</v>
      </c>
      <c r="S294" s="118">
        <f t="shared" si="91"/>
        <v>0</v>
      </c>
      <c r="T294" s="118">
        <f>SUM(T295:T297)</f>
        <v>0</v>
      </c>
      <c r="U294" s="118">
        <f>SUM(U295:U297)</f>
        <v>0</v>
      </c>
      <c r="V294" s="118">
        <f t="shared" si="92"/>
        <v>0</v>
      </c>
      <c r="W294" s="118">
        <f>SUM(W295:W297)</f>
        <v>0</v>
      </c>
      <c r="X294" s="118">
        <f>SUM(X295:X297)</f>
        <v>0</v>
      </c>
      <c r="Y294" s="118">
        <f t="shared" si="93"/>
        <v>0</v>
      </c>
      <c r="Z294" s="118">
        <f>SUM(Z295:Z297)</f>
        <v>0</v>
      </c>
      <c r="AA294" s="118">
        <f>SUM(AA295:AA297)</f>
        <v>0</v>
      </c>
      <c r="AB294" s="118">
        <f t="shared" si="94"/>
        <v>0</v>
      </c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  <c r="AV294" s="116"/>
      <c r="AW294" s="116"/>
      <c r="AX294" s="116"/>
      <c r="AY294" s="116"/>
      <c r="AZ294" s="116"/>
      <c r="BA294" s="116"/>
      <c r="BB294" s="116"/>
      <c r="BC294" s="116"/>
      <c r="BD294" s="116"/>
      <c r="BE294" s="116"/>
      <c r="BF294" s="116"/>
      <c r="BG294" s="116"/>
      <c r="BH294" s="116"/>
      <c r="BI294" s="116"/>
      <c r="BJ294" s="116"/>
      <c r="BK294" s="116"/>
      <c r="BL294" s="116"/>
      <c r="BM294" s="116"/>
      <c r="BN294" s="116"/>
      <c r="BO294" s="116"/>
      <c r="BP294" s="116"/>
      <c r="BQ294" s="116"/>
      <c r="BR294" s="116"/>
      <c r="BS294" s="116"/>
      <c r="BT294" s="116"/>
      <c r="BU294" s="116"/>
      <c r="BV294" s="116"/>
      <c r="BW294" s="116"/>
      <c r="BX294" s="116"/>
      <c r="BY294" s="116"/>
      <c r="BZ294" s="116"/>
      <c r="CA294" s="116"/>
      <c r="CB294" s="116"/>
      <c r="CC294" s="116"/>
      <c r="CD294" s="116"/>
      <c r="CE294" s="116"/>
      <c r="CF294" s="116"/>
      <c r="CG294" s="116"/>
      <c r="CH294" s="116"/>
      <c r="CI294" s="116"/>
      <c r="CJ294" s="116"/>
      <c r="CK294" s="116"/>
      <c r="CL294" s="116"/>
      <c r="CM294" s="116"/>
      <c r="CN294" s="116"/>
      <c r="CO294" s="116"/>
      <c r="CP294" s="116"/>
      <c r="CQ294" s="116"/>
      <c r="CR294" s="116"/>
      <c r="CS294" s="116"/>
      <c r="CT294" s="116"/>
      <c r="CU294" s="116"/>
      <c r="CV294" s="116"/>
      <c r="CW294" s="116"/>
      <c r="CX294" s="116"/>
      <c r="CY294" s="116"/>
      <c r="CZ294" s="116"/>
      <c r="DA294" s="116"/>
      <c r="DB294" s="116"/>
      <c r="DC294" s="116"/>
      <c r="DD294" s="116"/>
      <c r="DE294" s="116"/>
      <c r="DF294" s="116"/>
      <c r="DG294" s="116"/>
      <c r="DH294" s="116"/>
      <c r="DI294" s="116"/>
      <c r="DJ294" s="116"/>
      <c r="DK294" s="116"/>
      <c r="DL294" s="116"/>
      <c r="DM294" s="116"/>
      <c r="DN294" s="116"/>
      <c r="DO294" s="116"/>
      <c r="DP294" s="116"/>
      <c r="DQ294" s="116"/>
      <c r="DR294" s="116"/>
      <c r="DS294" s="116"/>
      <c r="DT294" s="116"/>
      <c r="DU294" s="116"/>
      <c r="DV294" s="116"/>
      <c r="DW294" s="116"/>
      <c r="DX294" s="116"/>
      <c r="DY294" s="116"/>
      <c r="DZ294" s="116"/>
      <c r="EA294" s="116"/>
      <c r="EB294" s="116"/>
      <c r="EC294" s="116"/>
      <c r="ED294" s="116"/>
      <c r="EE294" s="116"/>
      <c r="EF294" s="116"/>
      <c r="EG294" s="116"/>
      <c r="EH294" s="116"/>
      <c r="EI294" s="116"/>
      <c r="EJ294" s="116"/>
      <c r="EK294" s="116"/>
      <c r="EL294" s="116"/>
      <c r="EM294" s="116"/>
      <c r="EN294" s="116"/>
      <c r="EO294" s="116"/>
      <c r="EP294" s="116"/>
      <c r="EQ294" s="116"/>
      <c r="ER294" s="116"/>
      <c r="ES294" s="116"/>
      <c r="ET294" s="116"/>
      <c r="EU294" s="116"/>
      <c r="EV294" s="116"/>
      <c r="EW294" s="116"/>
      <c r="EX294" s="116"/>
      <c r="EY294" s="116"/>
      <c r="EZ294" s="116"/>
      <c r="FA294" s="116"/>
      <c r="FB294" s="116"/>
      <c r="FC294" s="116"/>
      <c r="FD294" s="116"/>
      <c r="FE294" s="116"/>
      <c r="FF294" s="116"/>
      <c r="FG294" s="116"/>
      <c r="FH294" s="116"/>
      <c r="FI294" s="116"/>
      <c r="FJ294" s="116"/>
      <c r="FK294" s="116"/>
      <c r="FL294" s="116"/>
      <c r="FM294" s="116"/>
      <c r="FN294" s="116"/>
      <c r="FO294" s="116"/>
      <c r="FP294" s="116"/>
      <c r="FQ294" s="116"/>
      <c r="FR294" s="116"/>
      <c r="FS294" s="116"/>
      <c r="FT294" s="116"/>
      <c r="FU294" s="116"/>
      <c r="FV294" s="116"/>
      <c r="FW294" s="116"/>
      <c r="FX294" s="116"/>
      <c r="FY294" s="116"/>
      <c r="FZ294" s="116"/>
      <c r="GA294" s="116"/>
      <c r="GB294" s="116"/>
      <c r="GC294" s="116"/>
      <c r="GD294" s="100"/>
      <c r="GE294" s="100"/>
      <c r="GF294" s="100"/>
      <c r="GG294" s="100"/>
      <c r="GH294" s="100"/>
      <c r="GI294" s="100"/>
      <c r="GJ294" s="100"/>
      <c r="GK294" s="100"/>
      <c r="GL294" s="100"/>
      <c r="GM294" s="100"/>
      <c r="GN294" s="100"/>
      <c r="GO294" s="100"/>
      <c r="GP294" s="100"/>
      <c r="GQ294" s="100"/>
      <c r="GR294" s="100"/>
      <c r="GS294" s="100"/>
      <c r="GT294" s="100"/>
      <c r="GU294" s="100"/>
      <c r="GV294" s="100"/>
      <c r="GW294" s="100"/>
      <c r="GX294" s="100"/>
      <c r="GY294" s="100"/>
      <c r="GZ294" s="100"/>
      <c r="HA294" s="100"/>
      <c r="HB294" s="100"/>
      <c r="HC294" s="100"/>
      <c r="HD294" s="100"/>
      <c r="HE294" s="100"/>
      <c r="HF294" s="100"/>
      <c r="HG294" s="100"/>
      <c r="HH294" s="100"/>
      <c r="HI294" s="100"/>
      <c r="HJ294" s="100"/>
      <c r="HK294" s="100"/>
      <c r="HL294" s="100"/>
      <c r="HM294" s="100"/>
      <c r="HN294" s="100"/>
      <c r="HO294" s="100"/>
      <c r="HP294" s="100"/>
      <c r="HQ294" s="100"/>
      <c r="HR294" s="100"/>
      <c r="HS294" s="100"/>
      <c r="HT294" s="100"/>
      <c r="HU294" s="100"/>
      <c r="HV294" s="100"/>
      <c r="HW294" s="100"/>
      <c r="HX294" s="100"/>
      <c r="HY294" s="100"/>
      <c r="HZ294" s="100"/>
      <c r="IA294" s="100"/>
      <c r="IB294" s="100"/>
      <c r="IC294" s="100"/>
      <c r="ID294" s="100"/>
      <c r="IE294" s="100"/>
      <c r="IF294" s="100"/>
      <c r="IG294" s="100"/>
      <c r="IH294" s="100"/>
      <c r="II294" s="100"/>
      <c r="IJ294" s="100"/>
      <c r="IK294" s="100"/>
      <c r="IL294" s="100"/>
      <c r="IM294" s="100"/>
      <c r="IN294" s="100"/>
      <c r="IO294" s="100"/>
      <c r="IP294" s="100"/>
      <c r="IQ294" s="100"/>
      <c r="IR294" s="100"/>
    </row>
    <row r="295" spans="1:252" ht="29.25" customHeight="1" x14ac:dyDescent="0.3">
      <c r="A295" s="123" t="s">
        <v>335</v>
      </c>
      <c r="B295" s="124">
        <f t="shared" si="86"/>
        <v>5880</v>
      </c>
      <c r="C295" s="124">
        <f t="shared" si="86"/>
        <v>5880</v>
      </c>
      <c r="D295" s="124">
        <f t="shared" si="86"/>
        <v>0</v>
      </c>
      <c r="E295" s="124">
        <v>0</v>
      </c>
      <c r="F295" s="124">
        <v>0</v>
      </c>
      <c r="G295" s="124">
        <f t="shared" si="87"/>
        <v>0</v>
      </c>
      <c r="H295" s="124">
        <v>0</v>
      </c>
      <c r="I295" s="124">
        <v>0</v>
      </c>
      <c r="J295" s="124">
        <f t="shared" si="88"/>
        <v>0</v>
      </c>
      <c r="K295" s="124">
        <v>3281</v>
      </c>
      <c r="L295" s="124">
        <v>3281</v>
      </c>
      <c r="M295" s="124">
        <f t="shared" si="89"/>
        <v>0</v>
      </c>
      <c r="N295" s="124">
        <v>0</v>
      </c>
      <c r="O295" s="124">
        <v>0</v>
      </c>
      <c r="P295" s="124">
        <f t="shared" si="90"/>
        <v>0</v>
      </c>
      <c r="Q295" s="124">
        <v>2599</v>
      </c>
      <c r="R295" s="124">
        <v>2599</v>
      </c>
      <c r="S295" s="124">
        <f t="shared" si="91"/>
        <v>0</v>
      </c>
      <c r="T295" s="124">
        <v>0</v>
      </c>
      <c r="U295" s="124">
        <v>0</v>
      </c>
      <c r="V295" s="124">
        <f t="shared" si="92"/>
        <v>0</v>
      </c>
      <c r="W295" s="124">
        <v>0</v>
      </c>
      <c r="X295" s="124">
        <v>0</v>
      </c>
      <c r="Y295" s="124">
        <f t="shared" si="93"/>
        <v>0</v>
      </c>
      <c r="Z295" s="124">
        <v>0</v>
      </c>
      <c r="AA295" s="124">
        <v>0</v>
      </c>
      <c r="AB295" s="124">
        <f t="shared" si="94"/>
        <v>0</v>
      </c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100"/>
      <c r="AX295" s="100"/>
      <c r="AY295" s="100"/>
      <c r="AZ295" s="100"/>
      <c r="BA295" s="100"/>
      <c r="BB295" s="100"/>
      <c r="BC295" s="100"/>
      <c r="BD295" s="100"/>
      <c r="BE295" s="100"/>
      <c r="BF295" s="100"/>
      <c r="BG295" s="100"/>
      <c r="BH295" s="100"/>
      <c r="BI295" s="100"/>
      <c r="BJ295" s="100"/>
      <c r="BK295" s="100"/>
      <c r="BL295" s="100"/>
      <c r="BM295" s="100"/>
      <c r="BN295" s="100"/>
      <c r="BO295" s="100"/>
      <c r="BP295" s="100"/>
      <c r="BQ295" s="100"/>
      <c r="BR295" s="100"/>
      <c r="BS295" s="100"/>
      <c r="BT295" s="100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  <c r="EN295" s="100"/>
      <c r="EO295" s="100"/>
      <c r="EP295" s="100"/>
      <c r="EQ295" s="100"/>
      <c r="ER295" s="100"/>
      <c r="ES295" s="100"/>
      <c r="ET295" s="100"/>
      <c r="EU295" s="100"/>
      <c r="EV295" s="100"/>
      <c r="EW295" s="100"/>
      <c r="EX295" s="100"/>
      <c r="EY295" s="100"/>
      <c r="EZ295" s="100"/>
      <c r="FA295" s="100"/>
      <c r="FB295" s="100"/>
      <c r="FC295" s="100"/>
      <c r="FD295" s="100"/>
      <c r="FE295" s="100"/>
      <c r="FF295" s="100"/>
      <c r="FG295" s="100"/>
      <c r="FH295" s="100"/>
      <c r="FI295" s="100"/>
      <c r="FJ295" s="116"/>
      <c r="FK295" s="116"/>
      <c r="FL295" s="116"/>
      <c r="FM295" s="116"/>
      <c r="FN295" s="116"/>
      <c r="FO295" s="116"/>
      <c r="FP295" s="116"/>
      <c r="FQ295" s="116"/>
      <c r="FR295" s="116"/>
      <c r="FS295" s="116"/>
      <c r="FT295" s="116"/>
      <c r="FU295" s="116"/>
      <c r="FV295" s="116"/>
      <c r="FW295" s="116"/>
      <c r="FX295" s="116"/>
      <c r="FY295" s="116"/>
      <c r="FZ295" s="116"/>
      <c r="GA295" s="116"/>
      <c r="GB295" s="116"/>
      <c r="GC295" s="116"/>
      <c r="GD295" s="100"/>
      <c r="GE295" s="100"/>
      <c r="GF295" s="100"/>
      <c r="GG295" s="100"/>
      <c r="GH295" s="100"/>
      <c r="GI295" s="100"/>
      <c r="GJ295" s="100"/>
      <c r="GK295" s="100"/>
      <c r="GL295" s="100"/>
      <c r="GM295" s="100"/>
      <c r="GN295" s="100"/>
      <c r="GO295" s="100"/>
      <c r="GP295" s="100"/>
      <c r="GQ295" s="100"/>
      <c r="GR295" s="100"/>
      <c r="GS295" s="100"/>
      <c r="GT295" s="100"/>
      <c r="GU295" s="100"/>
      <c r="GV295" s="100"/>
      <c r="GW295" s="100"/>
      <c r="GX295" s="100"/>
      <c r="GY295" s="100"/>
      <c r="GZ295" s="100"/>
      <c r="HA295" s="100"/>
      <c r="HB295" s="100"/>
      <c r="HC295" s="100"/>
      <c r="HD295" s="100"/>
      <c r="HE295" s="100"/>
      <c r="HF295" s="100"/>
      <c r="HG295" s="100"/>
      <c r="HH295" s="100"/>
      <c r="HI295" s="100"/>
      <c r="HJ295" s="100"/>
      <c r="HK295" s="100"/>
      <c r="HL295" s="100"/>
      <c r="HM295" s="100"/>
      <c r="HN295" s="100"/>
      <c r="HO295" s="100"/>
      <c r="HP295" s="100"/>
      <c r="HQ295" s="100"/>
      <c r="HR295" s="100"/>
      <c r="HS295" s="100"/>
      <c r="HT295" s="100"/>
      <c r="HU295" s="100"/>
      <c r="HV295" s="100"/>
      <c r="HW295" s="100"/>
      <c r="HX295" s="100"/>
      <c r="HY295" s="100"/>
      <c r="HZ295" s="100"/>
      <c r="IA295" s="100"/>
      <c r="IB295" s="100"/>
      <c r="IC295" s="100"/>
      <c r="ID295" s="100"/>
      <c r="IE295" s="100"/>
      <c r="IF295" s="100"/>
      <c r="IG295" s="100"/>
      <c r="IH295" s="100"/>
      <c r="II295" s="100"/>
      <c r="IJ295" s="100"/>
      <c r="IK295" s="100"/>
      <c r="IL295" s="100"/>
      <c r="IM295" s="100"/>
      <c r="IN295" s="100"/>
      <c r="IO295" s="100"/>
      <c r="IP295" s="100"/>
      <c r="IQ295" s="100"/>
      <c r="IR295" s="100"/>
    </row>
    <row r="296" spans="1:252" ht="31.2" x14ac:dyDescent="0.3">
      <c r="A296" s="120" t="s">
        <v>336</v>
      </c>
      <c r="B296" s="124">
        <f t="shared" si="86"/>
        <v>1788</v>
      </c>
      <c r="C296" s="124">
        <f t="shared" si="86"/>
        <v>1788</v>
      </c>
      <c r="D296" s="124">
        <f t="shared" si="86"/>
        <v>0</v>
      </c>
      <c r="E296" s="124">
        <v>0</v>
      </c>
      <c r="F296" s="124">
        <v>0</v>
      </c>
      <c r="G296" s="124">
        <f t="shared" si="87"/>
        <v>0</v>
      </c>
      <c r="H296" s="124">
        <v>0</v>
      </c>
      <c r="I296" s="124">
        <v>0</v>
      </c>
      <c r="J296" s="124">
        <f t="shared" si="88"/>
        <v>0</v>
      </c>
      <c r="K296" s="124">
        <v>1788</v>
      </c>
      <c r="L296" s="124">
        <v>1788</v>
      </c>
      <c r="M296" s="124">
        <f t="shared" si="89"/>
        <v>0</v>
      </c>
      <c r="N296" s="124">
        <v>0</v>
      </c>
      <c r="O296" s="124">
        <v>0</v>
      </c>
      <c r="P296" s="124">
        <f t="shared" si="90"/>
        <v>0</v>
      </c>
      <c r="Q296" s="124">
        <v>0</v>
      </c>
      <c r="R296" s="124">
        <v>0</v>
      </c>
      <c r="S296" s="124">
        <f t="shared" si="91"/>
        <v>0</v>
      </c>
      <c r="T296" s="124">
        <v>0</v>
      </c>
      <c r="U296" s="124">
        <v>0</v>
      </c>
      <c r="V296" s="124">
        <f t="shared" si="92"/>
        <v>0</v>
      </c>
      <c r="W296" s="124">
        <v>0</v>
      </c>
      <c r="X296" s="124">
        <v>0</v>
      </c>
      <c r="Y296" s="124">
        <f t="shared" si="93"/>
        <v>0</v>
      </c>
      <c r="Z296" s="124">
        <v>0</v>
      </c>
      <c r="AA296" s="124">
        <v>0</v>
      </c>
      <c r="AB296" s="124">
        <f t="shared" si="94"/>
        <v>0</v>
      </c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  <c r="AV296" s="100"/>
      <c r="AW296" s="100"/>
      <c r="AX296" s="100"/>
      <c r="AY296" s="100"/>
      <c r="AZ296" s="100"/>
      <c r="BA296" s="100"/>
      <c r="BB296" s="100"/>
      <c r="BC296" s="100"/>
      <c r="BD296" s="100"/>
      <c r="BE296" s="100"/>
      <c r="BF296" s="100"/>
      <c r="BG296" s="100"/>
      <c r="BH296" s="100"/>
      <c r="BI296" s="100"/>
      <c r="BJ296" s="100"/>
      <c r="BK296" s="100"/>
      <c r="BL296" s="100"/>
      <c r="BM296" s="100"/>
      <c r="BN296" s="100"/>
      <c r="BO296" s="100"/>
      <c r="BP296" s="100"/>
      <c r="BQ296" s="100"/>
      <c r="BR296" s="100"/>
      <c r="BS296" s="100"/>
      <c r="BT296" s="100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  <c r="EN296" s="100"/>
      <c r="EO296" s="100"/>
      <c r="EP296" s="100"/>
      <c r="EQ296" s="100"/>
      <c r="ER296" s="100"/>
      <c r="ES296" s="100"/>
      <c r="ET296" s="100"/>
      <c r="EU296" s="100"/>
      <c r="EV296" s="100"/>
      <c r="EW296" s="100"/>
      <c r="EX296" s="100"/>
      <c r="EY296" s="100"/>
      <c r="EZ296" s="100"/>
      <c r="FA296" s="100"/>
      <c r="FB296" s="100"/>
      <c r="FC296" s="100"/>
      <c r="FD296" s="100"/>
      <c r="FE296" s="100"/>
      <c r="FF296" s="100"/>
      <c r="FG296" s="100"/>
      <c r="FH296" s="100"/>
      <c r="FI296" s="100"/>
      <c r="FJ296" s="116"/>
      <c r="FK296" s="116"/>
      <c r="FL296" s="116"/>
      <c r="FM296" s="116"/>
      <c r="FN296" s="116"/>
      <c r="FO296" s="116"/>
      <c r="FP296" s="116"/>
      <c r="FQ296" s="116"/>
      <c r="FR296" s="116"/>
      <c r="FS296" s="116"/>
      <c r="FT296" s="116"/>
      <c r="FU296" s="116"/>
      <c r="FV296" s="116"/>
      <c r="FW296" s="116"/>
      <c r="FX296" s="116"/>
      <c r="FY296" s="116"/>
      <c r="FZ296" s="116"/>
      <c r="GA296" s="116"/>
      <c r="GB296" s="116"/>
      <c r="GC296" s="116"/>
      <c r="GD296" s="100"/>
      <c r="GE296" s="100"/>
      <c r="GF296" s="100"/>
      <c r="GG296" s="100"/>
      <c r="GH296" s="100"/>
      <c r="GI296" s="100"/>
      <c r="GJ296" s="100"/>
      <c r="GK296" s="100"/>
      <c r="GL296" s="100"/>
      <c r="GM296" s="100"/>
      <c r="GN296" s="100"/>
      <c r="GO296" s="100"/>
      <c r="GP296" s="100"/>
      <c r="GQ296" s="100"/>
      <c r="GR296" s="100"/>
      <c r="GS296" s="100"/>
      <c r="GT296" s="100"/>
      <c r="GU296" s="100"/>
      <c r="GV296" s="100"/>
      <c r="GW296" s="100"/>
      <c r="GX296" s="100"/>
      <c r="GY296" s="100"/>
      <c r="GZ296" s="100"/>
      <c r="HA296" s="100"/>
      <c r="HB296" s="100"/>
      <c r="HC296" s="100"/>
      <c r="HD296" s="100"/>
      <c r="HE296" s="100"/>
      <c r="HF296" s="100"/>
      <c r="HG296" s="100"/>
      <c r="HH296" s="100"/>
      <c r="HI296" s="100"/>
      <c r="HJ296" s="100"/>
      <c r="HK296" s="100"/>
      <c r="HL296" s="100"/>
      <c r="HM296" s="100"/>
      <c r="HN296" s="100"/>
      <c r="HO296" s="100"/>
      <c r="HP296" s="100"/>
      <c r="HQ296" s="100"/>
      <c r="HR296" s="100"/>
      <c r="HS296" s="100"/>
      <c r="HT296" s="100"/>
      <c r="HU296" s="100"/>
      <c r="HV296" s="100"/>
      <c r="HW296" s="100"/>
      <c r="HX296" s="100"/>
      <c r="HY296" s="100"/>
      <c r="HZ296" s="100"/>
      <c r="IA296" s="100"/>
      <c r="IB296" s="100"/>
      <c r="IC296" s="100"/>
      <c r="ID296" s="100"/>
      <c r="IE296" s="100"/>
      <c r="IF296" s="100"/>
      <c r="IG296" s="100"/>
      <c r="IH296" s="100"/>
      <c r="II296" s="100"/>
      <c r="IJ296" s="100"/>
      <c r="IK296" s="100"/>
      <c r="IL296" s="100"/>
      <c r="IM296" s="100"/>
      <c r="IN296" s="100"/>
      <c r="IO296" s="100"/>
      <c r="IP296" s="100"/>
      <c r="IQ296" s="100"/>
      <c r="IR296" s="100"/>
    </row>
    <row r="297" spans="1:252" ht="62.4" x14ac:dyDescent="0.3">
      <c r="A297" s="120" t="s">
        <v>337</v>
      </c>
      <c r="B297" s="124">
        <f t="shared" si="86"/>
        <v>30000</v>
      </c>
      <c r="C297" s="124">
        <f t="shared" si="86"/>
        <v>30000</v>
      </c>
      <c r="D297" s="124">
        <f t="shared" si="86"/>
        <v>0</v>
      </c>
      <c r="E297" s="124">
        <v>0</v>
      </c>
      <c r="F297" s="124">
        <v>0</v>
      </c>
      <c r="G297" s="124">
        <f t="shared" si="87"/>
        <v>0</v>
      </c>
      <c r="H297" s="124">
        <v>0</v>
      </c>
      <c r="I297" s="124">
        <v>0</v>
      </c>
      <c r="J297" s="124">
        <f t="shared" si="88"/>
        <v>0</v>
      </c>
      <c r="K297" s="124">
        <v>30000</v>
      </c>
      <c r="L297" s="124">
        <v>30000</v>
      </c>
      <c r="M297" s="124">
        <f t="shared" si="89"/>
        <v>0</v>
      </c>
      <c r="N297" s="124">
        <v>0</v>
      </c>
      <c r="O297" s="124">
        <v>0</v>
      </c>
      <c r="P297" s="124">
        <f t="shared" si="90"/>
        <v>0</v>
      </c>
      <c r="Q297" s="124">
        <v>0</v>
      </c>
      <c r="R297" s="124">
        <v>0</v>
      </c>
      <c r="S297" s="124">
        <f t="shared" si="91"/>
        <v>0</v>
      </c>
      <c r="T297" s="124">
        <v>0</v>
      </c>
      <c r="U297" s="124">
        <v>0</v>
      </c>
      <c r="V297" s="124">
        <f t="shared" si="92"/>
        <v>0</v>
      </c>
      <c r="W297" s="124">
        <v>0</v>
      </c>
      <c r="X297" s="124">
        <v>0</v>
      </c>
      <c r="Y297" s="124">
        <f t="shared" si="93"/>
        <v>0</v>
      </c>
      <c r="Z297" s="124">
        <v>0</v>
      </c>
      <c r="AA297" s="124">
        <v>0</v>
      </c>
      <c r="AB297" s="124">
        <f t="shared" si="94"/>
        <v>0</v>
      </c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  <c r="AV297" s="100"/>
      <c r="AW297" s="100"/>
      <c r="AX297" s="100"/>
      <c r="AY297" s="100"/>
      <c r="AZ297" s="100"/>
      <c r="BA297" s="100"/>
      <c r="BB297" s="100"/>
      <c r="BC297" s="100"/>
      <c r="BD297" s="100"/>
      <c r="BE297" s="100"/>
      <c r="BF297" s="100"/>
      <c r="BG297" s="100"/>
      <c r="BH297" s="100"/>
      <c r="BI297" s="100"/>
      <c r="BJ297" s="100"/>
      <c r="BK297" s="100"/>
      <c r="BL297" s="100"/>
      <c r="BM297" s="100"/>
      <c r="BN297" s="100"/>
      <c r="BO297" s="100"/>
      <c r="BP297" s="100"/>
      <c r="BQ297" s="100"/>
      <c r="BR297" s="100"/>
      <c r="BS297" s="100"/>
      <c r="BT297" s="100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  <c r="EN297" s="100"/>
      <c r="EO297" s="100"/>
      <c r="EP297" s="100"/>
      <c r="EQ297" s="100"/>
      <c r="ER297" s="100"/>
      <c r="ES297" s="100"/>
      <c r="ET297" s="100"/>
      <c r="EU297" s="100"/>
      <c r="EV297" s="100"/>
      <c r="EW297" s="100"/>
      <c r="EX297" s="100"/>
      <c r="EY297" s="100"/>
      <c r="EZ297" s="100"/>
      <c r="FA297" s="100"/>
      <c r="FB297" s="100"/>
      <c r="FC297" s="100"/>
      <c r="FD297" s="100"/>
      <c r="FE297" s="100"/>
      <c r="FF297" s="100"/>
      <c r="FG297" s="100"/>
      <c r="FH297" s="100"/>
      <c r="FI297" s="100"/>
      <c r="FJ297" s="116"/>
      <c r="FK297" s="116"/>
      <c r="FL297" s="116"/>
      <c r="FM297" s="116"/>
      <c r="FN297" s="116"/>
      <c r="FO297" s="116"/>
      <c r="FP297" s="116"/>
      <c r="FQ297" s="116"/>
      <c r="FR297" s="116"/>
      <c r="FS297" s="116"/>
      <c r="FT297" s="116"/>
      <c r="FU297" s="116"/>
      <c r="FV297" s="116"/>
      <c r="FW297" s="116"/>
      <c r="FX297" s="116"/>
      <c r="FY297" s="116"/>
      <c r="FZ297" s="116"/>
      <c r="GA297" s="116"/>
      <c r="GB297" s="116"/>
      <c r="GC297" s="116"/>
      <c r="GD297" s="100"/>
      <c r="GE297" s="100"/>
      <c r="GF297" s="100"/>
      <c r="GG297" s="100"/>
      <c r="GH297" s="100"/>
      <c r="GI297" s="100"/>
      <c r="GJ297" s="100"/>
      <c r="GK297" s="100"/>
      <c r="GL297" s="100"/>
      <c r="GM297" s="100"/>
      <c r="GN297" s="100"/>
      <c r="GO297" s="100"/>
      <c r="GP297" s="100"/>
      <c r="GQ297" s="100"/>
      <c r="GR297" s="100"/>
      <c r="GS297" s="100"/>
      <c r="GT297" s="100"/>
      <c r="GU297" s="100"/>
      <c r="GV297" s="100"/>
      <c r="GW297" s="100"/>
      <c r="GX297" s="100"/>
      <c r="GY297" s="100"/>
      <c r="GZ297" s="100"/>
      <c r="HA297" s="100"/>
      <c r="HB297" s="100"/>
      <c r="HC297" s="100"/>
      <c r="HD297" s="100"/>
      <c r="HE297" s="100"/>
      <c r="HF297" s="100"/>
      <c r="HG297" s="100"/>
      <c r="HH297" s="100"/>
      <c r="HI297" s="100"/>
      <c r="HJ297" s="100"/>
      <c r="HK297" s="100"/>
      <c r="HL297" s="100"/>
      <c r="HM297" s="100"/>
      <c r="HN297" s="100"/>
      <c r="HO297" s="100"/>
      <c r="HP297" s="100"/>
      <c r="HQ297" s="100"/>
      <c r="HR297" s="100"/>
      <c r="HS297" s="100"/>
      <c r="HT297" s="100"/>
      <c r="HU297" s="100"/>
      <c r="HV297" s="100"/>
      <c r="HW297" s="100"/>
      <c r="HX297" s="100"/>
      <c r="HY297" s="100"/>
      <c r="HZ297" s="100"/>
      <c r="IA297" s="100"/>
      <c r="IB297" s="100"/>
      <c r="IC297" s="100"/>
      <c r="ID297" s="100"/>
      <c r="IE297" s="100"/>
      <c r="IF297" s="100"/>
      <c r="IG297" s="100"/>
      <c r="IH297" s="100"/>
      <c r="II297" s="100"/>
      <c r="IJ297" s="100"/>
      <c r="IK297" s="100"/>
      <c r="IL297" s="100"/>
      <c r="IM297" s="100"/>
      <c r="IN297" s="100"/>
      <c r="IO297" s="100"/>
      <c r="IP297" s="100"/>
      <c r="IQ297" s="100"/>
      <c r="IR297" s="100"/>
    </row>
    <row r="298" spans="1:252" x14ac:dyDescent="0.3">
      <c r="A298" s="117" t="s">
        <v>168</v>
      </c>
      <c r="B298" s="118">
        <f t="shared" si="86"/>
        <v>2164059</v>
      </c>
      <c r="C298" s="118">
        <f t="shared" si="86"/>
        <v>2164059</v>
      </c>
      <c r="D298" s="118">
        <f t="shared" si="86"/>
        <v>0</v>
      </c>
      <c r="E298" s="118">
        <f>SUM(E299,E301,E305,E309)</f>
        <v>615143</v>
      </c>
      <c r="F298" s="118">
        <f>SUM(F299,F301,F305,F309)</f>
        <v>615143</v>
      </c>
      <c r="G298" s="118">
        <f t="shared" si="87"/>
        <v>0</v>
      </c>
      <c r="H298" s="118">
        <f>SUM(H299,H301,H305,H309)</f>
        <v>0</v>
      </c>
      <c r="I298" s="118">
        <f>SUM(I299,I301,I305,I309)</f>
        <v>0</v>
      </c>
      <c r="J298" s="118">
        <f t="shared" si="88"/>
        <v>0</v>
      </c>
      <c r="K298" s="118">
        <f>SUM(K299,K301,K305,K309)</f>
        <v>182804</v>
      </c>
      <c r="L298" s="118">
        <f>SUM(L299,L301,L305,L309)</f>
        <v>182804</v>
      </c>
      <c r="M298" s="118">
        <f t="shared" si="89"/>
        <v>0</v>
      </c>
      <c r="N298" s="118">
        <f>SUM(N299,N301,N305,N309)</f>
        <v>1366112</v>
      </c>
      <c r="O298" s="118">
        <f>SUM(O299,O301,O305,O309)</f>
        <v>1366112</v>
      </c>
      <c r="P298" s="118">
        <f t="shared" si="90"/>
        <v>0</v>
      </c>
      <c r="Q298" s="118">
        <f>SUM(Q299,Q301,Q305,Q309)</f>
        <v>0</v>
      </c>
      <c r="R298" s="118">
        <f>SUM(R299,R301,R305,R309)</f>
        <v>0</v>
      </c>
      <c r="S298" s="118">
        <f t="shared" si="91"/>
        <v>0</v>
      </c>
      <c r="T298" s="118">
        <f>SUM(T299,T301,T305,T309)</f>
        <v>0</v>
      </c>
      <c r="U298" s="118">
        <f>SUM(U299,U301,U305,U309)</f>
        <v>0</v>
      </c>
      <c r="V298" s="118">
        <f t="shared" si="92"/>
        <v>0</v>
      </c>
      <c r="W298" s="118">
        <f>SUM(W299,W301,W305,W309)</f>
        <v>0</v>
      </c>
      <c r="X298" s="118">
        <f>SUM(X299,X301,X305,X309)</f>
        <v>0</v>
      </c>
      <c r="Y298" s="118">
        <f t="shared" si="93"/>
        <v>0</v>
      </c>
      <c r="Z298" s="118">
        <f>SUM(Z299,Z301,Z305,Z309)</f>
        <v>0</v>
      </c>
      <c r="AA298" s="118">
        <f>SUM(AA299,AA301,AA305,AA309)</f>
        <v>0</v>
      </c>
      <c r="AB298" s="118">
        <f t="shared" si="94"/>
        <v>0</v>
      </c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  <c r="AZ298" s="100"/>
      <c r="BA298" s="100"/>
      <c r="BB298" s="100"/>
      <c r="BC298" s="100"/>
      <c r="BD298" s="100"/>
      <c r="BE298" s="100"/>
      <c r="BF298" s="100"/>
      <c r="BG298" s="100"/>
      <c r="BH298" s="100"/>
      <c r="BI298" s="100"/>
      <c r="BJ298" s="100"/>
      <c r="BK298" s="100"/>
      <c r="BL298" s="100"/>
      <c r="BM298" s="100"/>
      <c r="BN298" s="100"/>
      <c r="BO298" s="100"/>
      <c r="BP298" s="100"/>
      <c r="BQ298" s="100"/>
      <c r="BR298" s="100"/>
      <c r="BS298" s="100"/>
      <c r="BT298" s="100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  <c r="EN298" s="100"/>
      <c r="EO298" s="100"/>
      <c r="EP298" s="100"/>
      <c r="EQ298" s="100"/>
      <c r="ER298" s="100"/>
      <c r="ES298" s="100"/>
      <c r="ET298" s="100"/>
      <c r="EU298" s="100"/>
      <c r="EV298" s="100"/>
      <c r="EW298" s="100"/>
      <c r="EX298" s="100"/>
      <c r="EY298" s="100"/>
      <c r="EZ298" s="100"/>
      <c r="FA298" s="100"/>
      <c r="FB298" s="100"/>
      <c r="FC298" s="100"/>
      <c r="FD298" s="100"/>
      <c r="FE298" s="100"/>
      <c r="FF298" s="100"/>
      <c r="FG298" s="100"/>
      <c r="FH298" s="100"/>
      <c r="FI298" s="100"/>
      <c r="FJ298" s="116"/>
      <c r="FK298" s="116"/>
      <c r="FL298" s="116"/>
      <c r="FM298" s="116"/>
      <c r="FN298" s="116"/>
      <c r="FO298" s="116"/>
      <c r="FP298" s="116"/>
      <c r="FQ298" s="116"/>
      <c r="FR298" s="116"/>
      <c r="FS298" s="116"/>
      <c r="FT298" s="116"/>
      <c r="FU298" s="116"/>
      <c r="FV298" s="116"/>
      <c r="FW298" s="116"/>
      <c r="FX298" s="116"/>
      <c r="FY298" s="116"/>
      <c r="FZ298" s="116"/>
      <c r="GA298" s="116"/>
      <c r="GB298" s="116"/>
      <c r="GC298" s="116"/>
      <c r="GD298" s="100"/>
      <c r="GE298" s="100"/>
      <c r="GF298" s="100"/>
      <c r="GG298" s="100"/>
      <c r="GH298" s="100"/>
      <c r="GI298" s="100"/>
      <c r="GJ298" s="100"/>
      <c r="GK298" s="100"/>
      <c r="GL298" s="100"/>
      <c r="GM298" s="100"/>
      <c r="GN298" s="100"/>
      <c r="GO298" s="100"/>
      <c r="GP298" s="100"/>
      <c r="GQ298" s="100"/>
      <c r="GR298" s="100"/>
      <c r="GS298" s="100"/>
      <c r="GT298" s="100"/>
      <c r="GU298" s="100"/>
      <c r="GV298" s="100"/>
      <c r="GW298" s="100"/>
      <c r="GX298" s="100"/>
      <c r="GY298" s="100"/>
      <c r="GZ298" s="100"/>
      <c r="HA298" s="100"/>
      <c r="HB298" s="100"/>
      <c r="HC298" s="100"/>
      <c r="HD298" s="100"/>
      <c r="HE298" s="100"/>
      <c r="HF298" s="100"/>
      <c r="HG298" s="100"/>
      <c r="HH298" s="100"/>
      <c r="HI298" s="100"/>
      <c r="HJ298" s="100"/>
      <c r="HK298" s="100"/>
      <c r="HL298" s="100"/>
      <c r="HM298" s="100"/>
      <c r="HN298" s="100"/>
      <c r="HO298" s="100"/>
      <c r="HP298" s="100"/>
      <c r="HQ298" s="100"/>
      <c r="HR298" s="100"/>
      <c r="HS298" s="100"/>
      <c r="HT298" s="100"/>
      <c r="HU298" s="100"/>
      <c r="HV298" s="100"/>
      <c r="HW298" s="100"/>
      <c r="HX298" s="100"/>
      <c r="HY298" s="100"/>
      <c r="HZ298" s="100"/>
      <c r="IA298" s="100"/>
      <c r="IB298" s="100"/>
      <c r="IC298" s="100"/>
      <c r="ID298" s="100"/>
      <c r="IE298" s="100"/>
      <c r="IF298" s="100"/>
      <c r="IG298" s="100"/>
      <c r="IH298" s="100"/>
      <c r="II298" s="100"/>
      <c r="IJ298" s="100"/>
      <c r="IK298" s="100"/>
      <c r="IL298" s="100"/>
      <c r="IM298" s="100"/>
      <c r="IN298" s="100"/>
      <c r="IO298" s="100"/>
      <c r="IP298" s="100"/>
      <c r="IQ298" s="100"/>
      <c r="IR298" s="100"/>
    </row>
    <row r="299" spans="1:252" x14ac:dyDescent="0.3">
      <c r="A299" s="117" t="s">
        <v>174</v>
      </c>
      <c r="B299" s="118">
        <f t="shared" si="86"/>
        <v>3000</v>
      </c>
      <c r="C299" s="118">
        <f t="shared" si="86"/>
        <v>3000</v>
      </c>
      <c r="D299" s="118">
        <f t="shared" si="86"/>
        <v>0</v>
      </c>
      <c r="E299" s="118">
        <f>SUM(E300)</f>
        <v>0</v>
      </c>
      <c r="F299" s="118">
        <f>SUM(F300)</f>
        <v>0</v>
      </c>
      <c r="G299" s="118">
        <f t="shared" si="87"/>
        <v>0</v>
      </c>
      <c r="H299" s="118">
        <f>SUM(H300)</f>
        <v>0</v>
      </c>
      <c r="I299" s="118">
        <f>SUM(I300)</f>
        <v>0</v>
      </c>
      <c r="J299" s="118">
        <f t="shared" si="88"/>
        <v>0</v>
      </c>
      <c r="K299" s="118">
        <f>SUM(K300)</f>
        <v>3000</v>
      </c>
      <c r="L299" s="118">
        <f>SUM(L300)</f>
        <v>3000</v>
      </c>
      <c r="M299" s="118">
        <f t="shared" si="89"/>
        <v>0</v>
      </c>
      <c r="N299" s="118">
        <f>SUM(N300)</f>
        <v>0</v>
      </c>
      <c r="O299" s="118">
        <f>SUM(O300)</f>
        <v>0</v>
      </c>
      <c r="P299" s="118">
        <f t="shared" si="90"/>
        <v>0</v>
      </c>
      <c r="Q299" s="118">
        <f>SUM(Q300)</f>
        <v>0</v>
      </c>
      <c r="R299" s="118">
        <f>SUM(R300)</f>
        <v>0</v>
      </c>
      <c r="S299" s="118">
        <f t="shared" si="91"/>
        <v>0</v>
      </c>
      <c r="T299" s="118">
        <f>SUM(T300)</f>
        <v>0</v>
      </c>
      <c r="U299" s="118">
        <f>SUM(U300)</f>
        <v>0</v>
      </c>
      <c r="V299" s="118">
        <f t="shared" si="92"/>
        <v>0</v>
      </c>
      <c r="W299" s="118">
        <f>SUM(W300)</f>
        <v>0</v>
      </c>
      <c r="X299" s="118">
        <f>SUM(X300)</f>
        <v>0</v>
      </c>
      <c r="Y299" s="118">
        <f t="shared" si="93"/>
        <v>0</v>
      </c>
      <c r="Z299" s="118">
        <f>SUM(Z300)</f>
        <v>0</v>
      </c>
      <c r="AA299" s="118">
        <f>SUM(AA300)</f>
        <v>0</v>
      </c>
      <c r="AB299" s="118">
        <f t="shared" si="94"/>
        <v>0</v>
      </c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  <c r="AV299" s="116"/>
      <c r="AW299" s="116"/>
      <c r="AX299" s="116"/>
      <c r="AY299" s="116"/>
      <c r="AZ299" s="116"/>
      <c r="BA299" s="116"/>
      <c r="BB299" s="116"/>
      <c r="BC299" s="116"/>
      <c r="BD299" s="116"/>
      <c r="BE299" s="116"/>
      <c r="BF299" s="116"/>
      <c r="BG299" s="116"/>
      <c r="BH299" s="116"/>
      <c r="BI299" s="116"/>
      <c r="BJ299" s="116"/>
      <c r="BK299" s="116"/>
      <c r="BL299" s="116"/>
      <c r="BM299" s="116"/>
      <c r="BN299" s="116"/>
      <c r="BO299" s="116"/>
      <c r="BP299" s="116"/>
      <c r="BQ299" s="116"/>
      <c r="BR299" s="116"/>
      <c r="BS299" s="116"/>
      <c r="BT299" s="116"/>
      <c r="BU299" s="116"/>
      <c r="BV299" s="116"/>
      <c r="BW299" s="116"/>
      <c r="BX299" s="116"/>
      <c r="BY299" s="116"/>
      <c r="BZ299" s="116"/>
      <c r="CA299" s="116"/>
      <c r="CB299" s="116"/>
      <c r="CC299" s="116"/>
      <c r="CD299" s="116"/>
      <c r="CE299" s="116"/>
      <c r="CF299" s="116"/>
      <c r="CG299" s="116"/>
      <c r="CH299" s="116"/>
      <c r="CI299" s="116"/>
      <c r="CJ299" s="116"/>
      <c r="CK299" s="116"/>
      <c r="CL299" s="116"/>
      <c r="CM299" s="116"/>
      <c r="CN299" s="116"/>
      <c r="CO299" s="116"/>
      <c r="CP299" s="116"/>
      <c r="CQ299" s="116"/>
      <c r="CR299" s="116"/>
      <c r="CS299" s="116"/>
      <c r="CT299" s="116"/>
      <c r="CU299" s="116"/>
      <c r="CV299" s="116"/>
      <c r="CW299" s="116"/>
      <c r="CX299" s="116"/>
      <c r="CY299" s="116"/>
      <c r="CZ299" s="116"/>
      <c r="DA299" s="116"/>
      <c r="DB299" s="116"/>
      <c r="DC299" s="116"/>
      <c r="DD299" s="116"/>
      <c r="DE299" s="116"/>
      <c r="DF299" s="116"/>
      <c r="DG299" s="116"/>
      <c r="DH299" s="116"/>
      <c r="DI299" s="116"/>
      <c r="DJ299" s="116"/>
      <c r="DK299" s="116"/>
      <c r="DL299" s="116"/>
      <c r="DM299" s="116"/>
      <c r="DN299" s="116"/>
      <c r="DO299" s="116"/>
      <c r="DP299" s="116"/>
      <c r="DQ299" s="116"/>
      <c r="DR299" s="116"/>
      <c r="DS299" s="116"/>
      <c r="DT299" s="116"/>
      <c r="DU299" s="116"/>
      <c r="DV299" s="116"/>
      <c r="DW299" s="116"/>
      <c r="DX299" s="116"/>
      <c r="DY299" s="116"/>
      <c r="DZ299" s="116"/>
      <c r="EA299" s="116"/>
      <c r="EB299" s="116"/>
      <c r="EC299" s="116"/>
      <c r="ED299" s="116"/>
      <c r="EE299" s="116"/>
      <c r="EF299" s="116"/>
      <c r="EG299" s="116"/>
      <c r="EH299" s="116"/>
      <c r="EI299" s="116"/>
      <c r="EJ299" s="116"/>
      <c r="EK299" s="116"/>
      <c r="EL299" s="116"/>
      <c r="EM299" s="116"/>
      <c r="EN299" s="116"/>
      <c r="EO299" s="116"/>
      <c r="EP299" s="116"/>
      <c r="EQ299" s="116"/>
      <c r="ER299" s="116"/>
      <c r="ES299" s="116"/>
      <c r="ET299" s="116"/>
      <c r="EU299" s="116"/>
      <c r="EV299" s="116"/>
      <c r="EW299" s="116"/>
      <c r="EX299" s="116"/>
      <c r="EY299" s="116"/>
      <c r="EZ299" s="116"/>
      <c r="FA299" s="116"/>
      <c r="FB299" s="116"/>
      <c r="FC299" s="116"/>
      <c r="FD299" s="116"/>
      <c r="FE299" s="116"/>
      <c r="FF299" s="116"/>
      <c r="FG299" s="116"/>
      <c r="FH299" s="116"/>
      <c r="FI299" s="116"/>
      <c r="FJ299" s="116"/>
      <c r="FK299" s="116"/>
      <c r="FL299" s="116"/>
      <c r="FM299" s="116"/>
      <c r="FN299" s="116"/>
      <c r="FO299" s="116"/>
      <c r="FP299" s="116"/>
      <c r="FQ299" s="116"/>
      <c r="FR299" s="116"/>
      <c r="FS299" s="116"/>
      <c r="FT299" s="116"/>
      <c r="FU299" s="116"/>
      <c r="FV299" s="116"/>
      <c r="FW299" s="116"/>
      <c r="FX299" s="116"/>
      <c r="FY299" s="116"/>
      <c r="FZ299" s="116"/>
      <c r="GA299" s="116"/>
      <c r="GB299" s="116"/>
      <c r="GC299" s="116"/>
      <c r="GD299" s="100"/>
      <c r="GE299" s="100"/>
      <c r="GF299" s="100"/>
      <c r="GG299" s="100"/>
      <c r="GH299" s="100"/>
      <c r="GI299" s="100"/>
      <c r="GJ299" s="100"/>
      <c r="GK299" s="100"/>
      <c r="GL299" s="100"/>
      <c r="GM299" s="100"/>
      <c r="GN299" s="100"/>
      <c r="GO299" s="100"/>
      <c r="GP299" s="100"/>
      <c r="GQ299" s="100"/>
      <c r="GR299" s="100"/>
      <c r="GS299" s="100"/>
      <c r="GT299" s="100"/>
      <c r="GU299" s="100"/>
      <c r="GV299" s="100"/>
      <c r="GW299" s="100"/>
      <c r="GX299" s="100"/>
      <c r="GY299" s="100"/>
      <c r="GZ299" s="100"/>
      <c r="HA299" s="100"/>
      <c r="HB299" s="100"/>
      <c r="HC299" s="100"/>
      <c r="HD299" s="100"/>
      <c r="HE299" s="100"/>
      <c r="HF299" s="100"/>
      <c r="HG299" s="100"/>
      <c r="HH299" s="100"/>
      <c r="HI299" s="100"/>
      <c r="HJ299" s="100"/>
      <c r="HK299" s="100"/>
      <c r="HL299" s="100"/>
      <c r="HM299" s="100"/>
      <c r="HN299" s="100"/>
      <c r="HO299" s="100"/>
      <c r="HP299" s="100"/>
      <c r="HQ299" s="100"/>
      <c r="HR299" s="100"/>
      <c r="HS299" s="100"/>
      <c r="HT299" s="100"/>
      <c r="HU299" s="100"/>
      <c r="HV299" s="100"/>
      <c r="HW299" s="100"/>
      <c r="HX299" s="100"/>
      <c r="HY299" s="100"/>
      <c r="HZ299" s="100"/>
      <c r="IA299" s="100"/>
      <c r="IB299" s="100"/>
      <c r="IC299" s="100"/>
      <c r="ID299" s="100"/>
      <c r="IE299" s="100"/>
      <c r="IF299" s="100"/>
      <c r="IG299" s="100"/>
      <c r="IH299" s="100"/>
      <c r="II299" s="100"/>
      <c r="IJ299" s="100"/>
      <c r="IK299" s="100"/>
      <c r="IL299" s="100"/>
      <c r="IM299" s="100"/>
      <c r="IN299" s="100"/>
      <c r="IO299" s="100"/>
      <c r="IP299" s="100"/>
      <c r="IQ299" s="100"/>
      <c r="IR299" s="100"/>
    </row>
    <row r="300" spans="1:252" x14ac:dyDescent="0.3">
      <c r="A300" s="123" t="s">
        <v>338</v>
      </c>
      <c r="B300" s="124">
        <f t="shared" si="86"/>
        <v>3000</v>
      </c>
      <c r="C300" s="124">
        <f t="shared" si="86"/>
        <v>3000</v>
      </c>
      <c r="D300" s="124">
        <f t="shared" si="86"/>
        <v>0</v>
      </c>
      <c r="E300" s="124">
        <v>0</v>
      </c>
      <c r="F300" s="124">
        <v>0</v>
      </c>
      <c r="G300" s="124">
        <f t="shared" si="87"/>
        <v>0</v>
      </c>
      <c r="H300" s="124">
        <v>0</v>
      </c>
      <c r="I300" s="124">
        <v>0</v>
      </c>
      <c r="J300" s="124">
        <f t="shared" si="88"/>
        <v>0</v>
      </c>
      <c r="K300" s="124">
        <v>3000</v>
      </c>
      <c r="L300" s="124">
        <v>3000</v>
      </c>
      <c r="M300" s="124">
        <f t="shared" si="89"/>
        <v>0</v>
      </c>
      <c r="N300" s="124">
        <v>0</v>
      </c>
      <c r="O300" s="124">
        <v>0</v>
      </c>
      <c r="P300" s="124">
        <f t="shared" si="90"/>
        <v>0</v>
      </c>
      <c r="Q300" s="124">
        <v>0</v>
      </c>
      <c r="R300" s="124">
        <v>0</v>
      </c>
      <c r="S300" s="124">
        <f t="shared" si="91"/>
        <v>0</v>
      </c>
      <c r="T300" s="124">
        <v>0</v>
      </c>
      <c r="U300" s="124">
        <v>0</v>
      </c>
      <c r="V300" s="124">
        <f t="shared" si="92"/>
        <v>0</v>
      </c>
      <c r="W300" s="124">
        <v>0</v>
      </c>
      <c r="X300" s="124">
        <v>0</v>
      </c>
      <c r="Y300" s="124">
        <f t="shared" si="93"/>
        <v>0</v>
      </c>
      <c r="Z300" s="124">
        <v>0</v>
      </c>
      <c r="AA300" s="124">
        <v>0</v>
      </c>
      <c r="AB300" s="124">
        <f t="shared" si="94"/>
        <v>0</v>
      </c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  <c r="AV300" s="100"/>
      <c r="AW300" s="100"/>
      <c r="AX300" s="100"/>
      <c r="AY300" s="100"/>
      <c r="AZ300" s="100"/>
      <c r="BA300" s="100"/>
      <c r="BB300" s="100"/>
      <c r="BC300" s="100"/>
      <c r="BD300" s="100"/>
      <c r="BE300" s="100"/>
      <c r="BF300" s="100"/>
      <c r="BG300" s="100"/>
      <c r="BH300" s="100"/>
      <c r="BI300" s="100"/>
      <c r="BJ300" s="100"/>
      <c r="BK300" s="100"/>
      <c r="BL300" s="100"/>
      <c r="BM300" s="100"/>
      <c r="BN300" s="100"/>
      <c r="BO300" s="100"/>
      <c r="BP300" s="100"/>
      <c r="BQ300" s="100"/>
      <c r="BR300" s="100"/>
      <c r="BS300" s="100"/>
      <c r="BT300" s="100"/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  <c r="EN300" s="100"/>
      <c r="EO300" s="100"/>
      <c r="EP300" s="100"/>
      <c r="EQ300" s="100"/>
      <c r="ER300" s="100"/>
      <c r="ES300" s="100"/>
      <c r="ET300" s="100"/>
      <c r="EU300" s="100"/>
      <c r="EV300" s="100"/>
      <c r="EW300" s="100"/>
      <c r="EX300" s="100"/>
      <c r="EY300" s="100"/>
      <c r="EZ300" s="100"/>
      <c r="FA300" s="100"/>
      <c r="FB300" s="100"/>
      <c r="FC300" s="100"/>
      <c r="FD300" s="100"/>
      <c r="FE300" s="100"/>
      <c r="FF300" s="100"/>
      <c r="FG300" s="100"/>
      <c r="FH300" s="100"/>
      <c r="FI300" s="100"/>
      <c r="FJ300" s="116"/>
      <c r="FK300" s="116"/>
      <c r="FL300" s="116"/>
      <c r="FM300" s="116"/>
      <c r="FN300" s="116"/>
      <c r="FO300" s="116"/>
      <c r="FP300" s="116"/>
      <c r="FQ300" s="116"/>
      <c r="FR300" s="116"/>
      <c r="FS300" s="116"/>
      <c r="FT300" s="116"/>
      <c r="FU300" s="116"/>
      <c r="FV300" s="116"/>
      <c r="FW300" s="116"/>
      <c r="FX300" s="116"/>
      <c r="FY300" s="116"/>
      <c r="FZ300" s="116"/>
      <c r="GA300" s="116"/>
      <c r="GB300" s="116"/>
      <c r="GC300" s="116"/>
      <c r="GD300" s="100"/>
      <c r="GE300" s="100"/>
      <c r="GF300" s="100"/>
      <c r="GG300" s="100"/>
      <c r="GH300" s="100"/>
      <c r="GI300" s="100"/>
      <c r="GJ300" s="100"/>
      <c r="GK300" s="100"/>
      <c r="GL300" s="100"/>
      <c r="GM300" s="100"/>
      <c r="GN300" s="100"/>
      <c r="GO300" s="100"/>
      <c r="GP300" s="100"/>
      <c r="GQ300" s="100"/>
      <c r="GR300" s="100"/>
      <c r="GS300" s="100"/>
      <c r="GT300" s="100"/>
      <c r="GU300" s="100"/>
      <c r="GV300" s="100"/>
      <c r="GW300" s="100"/>
      <c r="GX300" s="100"/>
      <c r="GY300" s="100"/>
      <c r="GZ300" s="100"/>
      <c r="HA300" s="100"/>
      <c r="HB300" s="100"/>
      <c r="HC300" s="100"/>
      <c r="HD300" s="100"/>
      <c r="HE300" s="100"/>
      <c r="HF300" s="100"/>
      <c r="HG300" s="100"/>
      <c r="HH300" s="100"/>
      <c r="HI300" s="100"/>
      <c r="HJ300" s="100"/>
      <c r="HK300" s="100"/>
      <c r="HL300" s="100"/>
      <c r="HM300" s="100"/>
      <c r="HN300" s="100"/>
      <c r="HO300" s="100"/>
      <c r="HP300" s="100"/>
      <c r="HQ300" s="100"/>
      <c r="HR300" s="100"/>
      <c r="HS300" s="100"/>
      <c r="HT300" s="100"/>
      <c r="HU300" s="100"/>
      <c r="HV300" s="100"/>
      <c r="HW300" s="100"/>
      <c r="HX300" s="100"/>
      <c r="HY300" s="100"/>
      <c r="HZ300" s="100"/>
      <c r="IA300" s="100"/>
      <c r="IB300" s="100"/>
      <c r="IC300" s="100"/>
      <c r="ID300" s="100"/>
      <c r="IE300" s="100"/>
      <c r="IF300" s="100"/>
      <c r="IG300" s="100"/>
      <c r="IH300" s="100"/>
      <c r="II300" s="100"/>
      <c r="IJ300" s="100"/>
      <c r="IK300" s="100"/>
      <c r="IL300" s="100"/>
      <c r="IM300" s="100"/>
      <c r="IN300" s="100"/>
      <c r="IO300" s="100"/>
      <c r="IP300" s="100"/>
      <c r="IQ300" s="100"/>
      <c r="IR300" s="100"/>
    </row>
    <row r="301" spans="1:252" ht="31.2" x14ac:dyDescent="0.3">
      <c r="A301" s="117" t="s">
        <v>182</v>
      </c>
      <c r="B301" s="118">
        <f t="shared" si="86"/>
        <v>606759</v>
      </c>
      <c r="C301" s="118">
        <f t="shared" si="86"/>
        <v>606759</v>
      </c>
      <c r="D301" s="118">
        <f t="shared" si="86"/>
        <v>0</v>
      </c>
      <c r="E301" s="118">
        <f>SUM(E302:E304)</f>
        <v>113722</v>
      </c>
      <c r="F301" s="118">
        <f>SUM(F302:F304)</f>
        <v>113722</v>
      </c>
      <c r="G301" s="118">
        <f t="shared" si="87"/>
        <v>0</v>
      </c>
      <c r="H301" s="118">
        <f>SUM(H302:H304)</f>
        <v>0</v>
      </c>
      <c r="I301" s="118">
        <f>SUM(I302:I304)</f>
        <v>0</v>
      </c>
      <c r="J301" s="118">
        <f t="shared" si="88"/>
        <v>0</v>
      </c>
      <c r="K301" s="118">
        <f>SUM(K302:K304)</f>
        <v>38148</v>
      </c>
      <c r="L301" s="118">
        <f>SUM(L302:L304)</f>
        <v>38148</v>
      </c>
      <c r="M301" s="118">
        <f t="shared" si="89"/>
        <v>0</v>
      </c>
      <c r="N301" s="118">
        <f>SUM(N302:N304)</f>
        <v>454889</v>
      </c>
      <c r="O301" s="118">
        <f>SUM(O302:O304)</f>
        <v>454889</v>
      </c>
      <c r="P301" s="118">
        <f t="shared" si="90"/>
        <v>0</v>
      </c>
      <c r="Q301" s="118">
        <f>SUM(Q302:Q304)</f>
        <v>0</v>
      </c>
      <c r="R301" s="118">
        <f>SUM(R302:R304)</f>
        <v>0</v>
      </c>
      <c r="S301" s="118">
        <f t="shared" si="91"/>
        <v>0</v>
      </c>
      <c r="T301" s="118">
        <f>SUM(T302:T304)</f>
        <v>0</v>
      </c>
      <c r="U301" s="118">
        <f>SUM(U302:U304)</f>
        <v>0</v>
      </c>
      <c r="V301" s="118">
        <f t="shared" si="92"/>
        <v>0</v>
      </c>
      <c r="W301" s="118">
        <f>SUM(W302:W304)</f>
        <v>0</v>
      </c>
      <c r="X301" s="118">
        <f>SUM(X302:X304)</f>
        <v>0</v>
      </c>
      <c r="Y301" s="118">
        <f t="shared" si="93"/>
        <v>0</v>
      </c>
      <c r="Z301" s="118">
        <f>SUM(Z302:Z304)</f>
        <v>0</v>
      </c>
      <c r="AA301" s="118">
        <f>SUM(AA302:AA304)</f>
        <v>0</v>
      </c>
      <c r="AB301" s="118">
        <f t="shared" si="94"/>
        <v>0</v>
      </c>
      <c r="AC301" s="116"/>
      <c r="AD301" s="116"/>
      <c r="AE301" s="116"/>
      <c r="AF301" s="116"/>
      <c r="AG301" s="116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  <c r="AV301" s="116"/>
      <c r="AW301" s="116"/>
      <c r="AX301" s="116"/>
      <c r="AY301" s="116"/>
      <c r="AZ301" s="116"/>
      <c r="BA301" s="116"/>
      <c r="BB301" s="116"/>
      <c r="BC301" s="116"/>
      <c r="BD301" s="116"/>
      <c r="BE301" s="116"/>
      <c r="BF301" s="116"/>
      <c r="BG301" s="116"/>
      <c r="BH301" s="116"/>
      <c r="BI301" s="116"/>
      <c r="BJ301" s="116"/>
      <c r="BK301" s="116"/>
      <c r="BL301" s="116"/>
      <c r="BM301" s="116"/>
      <c r="BN301" s="116"/>
      <c r="BO301" s="116"/>
      <c r="BP301" s="116"/>
      <c r="BQ301" s="116"/>
      <c r="BR301" s="116"/>
      <c r="BS301" s="116"/>
      <c r="BT301" s="116"/>
      <c r="BU301" s="116"/>
      <c r="BV301" s="116"/>
      <c r="BW301" s="116"/>
      <c r="BX301" s="116"/>
      <c r="BY301" s="116"/>
      <c r="BZ301" s="116"/>
      <c r="CA301" s="116"/>
      <c r="CB301" s="116"/>
      <c r="CC301" s="116"/>
      <c r="CD301" s="116"/>
      <c r="CE301" s="116"/>
      <c r="CF301" s="116"/>
      <c r="CG301" s="116"/>
      <c r="CH301" s="116"/>
      <c r="CI301" s="116"/>
      <c r="CJ301" s="116"/>
      <c r="CK301" s="116"/>
      <c r="CL301" s="116"/>
      <c r="CM301" s="116"/>
      <c r="CN301" s="116"/>
      <c r="CO301" s="116"/>
      <c r="CP301" s="116"/>
      <c r="CQ301" s="116"/>
      <c r="CR301" s="116"/>
      <c r="CS301" s="116"/>
      <c r="CT301" s="116"/>
      <c r="CU301" s="116"/>
      <c r="CV301" s="116"/>
      <c r="CW301" s="116"/>
      <c r="CX301" s="116"/>
      <c r="CY301" s="116"/>
      <c r="CZ301" s="116"/>
      <c r="DA301" s="116"/>
      <c r="DB301" s="116"/>
      <c r="DC301" s="116"/>
      <c r="DD301" s="116"/>
      <c r="DE301" s="116"/>
      <c r="DF301" s="116"/>
      <c r="DG301" s="116"/>
      <c r="DH301" s="116"/>
      <c r="DI301" s="116"/>
      <c r="DJ301" s="116"/>
      <c r="DK301" s="116"/>
      <c r="DL301" s="116"/>
      <c r="DM301" s="116"/>
      <c r="DN301" s="116"/>
      <c r="DO301" s="116"/>
      <c r="DP301" s="116"/>
      <c r="DQ301" s="116"/>
      <c r="DR301" s="116"/>
      <c r="DS301" s="116"/>
      <c r="DT301" s="116"/>
      <c r="DU301" s="116"/>
      <c r="DV301" s="116"/>
      <c r="DW301" s="116"/>
      <c r="DX301" s="116"/>
      <c r="DY301" s="116"/>
      <c r="DZ301" s="116"/>
      <c r="EA301" s="116"/>
      <c r="EB301" s="116"/>
      <c r="EC301" s="116"/>
      <c r="ED301" s="116"/>
      <c r="EE301" s="116"/>
      <c r="EF301" s="116"/>
      <c r="EG301" s="116"/>
      <c r="EH301" s="116"/>
      <c r="EI301" s="116"/>
      <c r="EJ301" s="116"/>
      <c r="EK301" s="116"/>
      <c r="EL301" s="116"/>
      <c r="EM301" s="116"/>
      <c r="EN301" s="116"/>
      <c r="EO301" s="116"/>
      <c r="EP301" s="116"/>
      <c r="EQ301" s="116"/>
      <c r="ER301" s="116"/>
      <c r="ES301" s="116"/>
      <c r="ET301" s="116"/>
      <c r="EU301" s="116"/>
      <c r="EV301" s="116"/>
      <c r="EW301" s="116"/>
      <c r="EX301" s="116"/>
      <c r="EY301" s="116"/>
      <c r="EZ301" s="116"/>
      <c r="FA301" s="116"/>
      <c r="FB301" s="116"/>
      <c r="FC301" s="116"/>
      <c r="FD301" s="116"/>
      <c r="FE301" s="116"/>
      <c r="FF301" s="116"/>
      <c r="FG301" s="116"/>
      <c r="FH301" s="116"/>
      <c r="FI301" s="116"/>
      <c r="FJ301" s="100"/>
      <c r="FK301" s="100"/>
      <c r="FL301" s="100"/>
      <c r="FM301" s="100"/>
      <c r="FN301" s="100"/>
      <c r="FO301" s="100"/>
      <c r="FP301" s="100"/>
      <c r="FQ301" s="100"/>
      <c r="FR301" s="100"/>
      <c r="FS301" s="100"/>
      <c r="FT301" s="100"/>
      <c r="FU301" s="100"/>
      <c r="FV301" s="100"/>
      <c r="FW301" s="100"/>
      <c r="FX301" s="100"/>
      <c r="FY301" s="100"/>
      <c r="FZ301" s="100"/>
      <c r="GA301" s="100"/>
      <c r="GB301" s="100"/>
      <c r="GC301" s="100"/>
      <c r="GD301" s="100"/>
      <c r="GE301" s="100"/>
      <c r="GF301" s="100"/>
      <c r="GG301" s="100"/>
      <c r="GH301" s="100"/>
      <c r="GI301" s="100"/>
      <c r="GJ301" s="100"/>
      <c r="GK301" s="100"/>
      <c r="GL301" s="100"/>
      <c r="GM301" s="100"/>
      <c r="GN301" s="100"/>
      <c r="GO301" s="100"/>
      <c r="GP301" s="100"/>
      <c r="GQ301" s="100"/>
      <c r="GR301" s="100"/>
      <c r="GS301" s="100"/>
      <c r="GT301" s="100"/>
      <c r="GU301" s="100"/>
      <c r="GV301" s="100"/>
      <c r="GW301" s="100"/>
      <c r="GX301" s="100"/>
      <c r="GY301" s="100"/>
      <c r="GZ301" s="100"/>
      <c r="HA301" s="100"/>
      <c r="HB301" s="100"/>
      <c r="HC301" s="100"/>
      <c r="HD301" s="100"/>
      <c r="HE301" s="100"/>
      <c r="HF301" s="100"/>
      <c r="HG301" s="100"/>
      <c r="HH301" s="100"/>
      <c r="HI301" s="100"/>
      <c r="HJ301" s="100"/>
      <c r="HK301" s="100"/>
      <c r="HL301" s="100"/>
      <c r="HM301" s="100"/>
      <c r="HN301" s="100"/>
      <c r="HO301" s="100"/>
      <c r="HP301" s="100"/>
      <c r="HQ301" s="100"/>
      <c r="HR301" s="100"/>
      <c r="HS301" s="100"/>
      <c r="HT301" s="100"/>
      <c r="HU301" s="100"/>
      <c r="HV301" s="100"/>
      <c r="HW301" s="100"/>
      <c r="HX301" s="100"/>
      <c r="HY301" s="100"/>
      <c r="HZ301" s="100"/>
      <c r="IA301" s="100"/>
      <c r="IB301" s="100"/>
      <c r="IC301" s="100"/>
      <c r="ID301" s="100"/>
      <c r="IE301" s="100"/>
      <c r="IF301" s="100"/>
      <c r="IG301" s="100"/>
      <c r="IH301" s="100"/>
      <c r="II301" s="100"/>
      <c r="IJ301" s="100"/>
      <c r="IK301" s="100"/>
      <c r="IL301" s="100"/>
      <c r="IM301" s="100"/>
      <c r="IN301" s="100"/>
      <c r="IO301" s="100"/>
      <c r="IP301" s="100"/>
      <c r="IQ301" s="100"/>
      <c r="IR301" s="100"/>
    </row>
    <row r="302" spans="1:252" ht="78" x14ac:dyDescent="0.3">
      <c r="A302" s="123" t="s">
        <v>339</v>
      </c>
      <c r="B302" s="124">
        <f t="shared" si="86"/>
        <v>568611</v>
      </c>
      <c r="C302" s="124">
        <f t="shared" si="86"/>
        <v>568611</v>
      </c>
      <c r="D302" s="124">
        <f t="shared" si="86"/>
        <v>0</v>
      </c>
      <c r="E302" s="124">
        <v>113722</v>
      </c>
      <c r="F302" s="124">
        <v>113722</v>
      </c>
      <c r="G302" s="124">
        <f t="shared" si="87"/>
        <v>0</v>
      </c>
      <c r="H302" s="124">
        <v>0</v>
      </c>
      <c r="I302" s="124">
        <v>0</v>
      </c>
      <c r="J302" s="124">
        <f t="shared" si="88"/>
        <v>0</v>
      </c>
      <c r="K302" s="124">
        <v>0</v>
      </c>
      <c r="L302" s="124">
        <v>0</v>
      </c>
      <c r="M302" s="124">
        <f t="shared" si="89"/>
        <v>0</v>
      </c>
      <c r="N302" s="124">
        <f>568611-113722</f>
        <v>454889</v>
      </c>
      <c r="O302" s="124">
        <f>568611-113722</f>
        <v>454889</v>
      </c>
      <c r="P302" s="124">
        <f t="shared" si="90"/>
        <v>0</v>
      </c>
      <c r="Q302" s="124">
        <v>0</v>
      </c>
      <c r="R302" s="124">
        <v>0</v>
      </c>
      <c r="S302" s="124">
        <f t="shared" si="91"/>
        <v>0</v>
      </c>
      <c r="T302" s="124">
        <v>0</v>
      </c>
      <c r="U302" s="124">
        <v>0</v>
      </c>
      <c r="V302" s="124">
        <f t="shared" si="92"/>
        <v>0</v>
      </c>
      <c r="W302" s="124">
        <v>0</v>
      </c>
      <c r="X302" s="124">
        <v>0</v>
      </c>
      <c r="Y302" s="124">
        <f t="shared" si="93"/>
        <v>0</v>
      </c>
      <c r="Z302" s="124">
        <v>0</v>
      </c>
      <c r="AA302" s="124">
        <v>0</v>
      </c>
      <c r="AB302" s="124">
        <f t="shared" si="94"/>
        <v>0</v>
      </c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  <c r="AV302" s="100"/>
      <c r="AW302" s="100"/>
      <c r="AX302" s="100"/>
      <c r="AY302" s="100"/>
      <c r="AZ302" s="100"/>
      <c r="BA302" s="100"/>
      <c r="BB302" s="100"/>
      <c r="BC302" s="100"/>
      <c r="BD302" s="100"/>
      <c r="BE302" s="100"/>
      <c r="BF302" s="100"/>
      <c r="BG302" s="100"/>
      <c r="BH302" s="100"/>
      <c r="BI302" s="100"/>
      <c r="BJ302" s="100"/>
      <c r="BK302" s="100"/>
      <c r="BL302" s="100"/>
      <c r="BM302" s="100"/>
      <c r="BN302" s="100"/>
      <c r="BO302" s="100"/>
      <c r="BP302" s="100"/>
      <c r="BQ302" s="100"/>
      <c r="BR302" s="100"/>
      <c r="BS302" s="100"/>
      <c r="BT302" s="100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  <c r="EN302" s="100"/>
      <c r="EO302" s="100"/>
      <c r="EP302" s="100"/>
      <c r="EQ302" s="100"/>
      <c r="ER302" s="100"/>
      <c r="ES302" s="100"/>
      <c r="ET302" s="100"/>
      <c r="EU302" s="100"/>
      <c r="EV302" s="100"/>
      <c r="EW302" s="100"/>
      <c r="EX302" s="100"/>
      <c r="EY302" s="100"/>
      <c r="EZ302" s="100"/>
      <c r="FA302" s="100"/>
      <c r="FB302" s="100"/>
      <c r="FC302" s="100"/>
      <c r="FD302" s="100"/>
      <c r="FE302" s="100"/>
      <c r="FF302" s="100"/>
      <c r="FG302" s="100"/>
      <c r="FH302" s="100"/>
      <c r="FI302" s="100"/>
      <c r="FJ302" s="116"/>
      <c r="FK302" s="116"/>
      <c r="FL302" s="116"/>
      <c r="FM302" s="116"/>
      <c r="FN302" s="116"/>
      <c r="FO302" s="116"/>
      <c r="FP302" s="116"/>
      <c r="FQ302" s="116"/>
      <c r="FR302" s="116"/>
      <c r="FS302" s="116"/>
      <c r="FT302" s="116"/>
      <c r="FU302" s="116"/>
      <c r="FV302" s="116"/>
      <c r="FW302" s="116"/>
      <c r="FX302" s="116"/>
      <c r="FY302" s="116"/>
      <c r="FZ302" s="116"/>
      <c r="GA302" s="116"/>
      <c r="GB302" s="116"/>
      <c r="GC302" s="116"/>
      <c r="GD302" s="100"/>
      <c r="GE302" s="100"/>
      <c r="GF302" s="100"/>
      <c r="GG302" s="100"/>
      <c r="GH302" s="100"/>
      <c r="GI302" s="100"/>
      <c r="GJ302" s="100"/>
      <c r="GK302" s="100"/>
      <c r="GL302" s="100"/>
      <c r="GM302" s="100"/>
      <c r="GN302" s="100"/>
      <c r="GO302" s="100"/>
      <c r="GP302" s="100"/>
      <c r="GQ302" s="100"/>
      <c r="GR302" s="100"/>
      <c r="GS302" s="100"/>
      <c r="GT302" s="100"/>
      <c r="GU302" s="100"/>
      <c r="GV302" s="100"/>
      <c r="GW302" s="100"/>
      <c r="GX302" s="100"/>
      <c r="GY302" s="100"/>
      <c r="GZ302" s="100"/>
      <c r="HA302" s="100"/>
      <c r="HB302" s="100"/>
      <c r="HC302" s="100"/>
      <c r="HD302" s="100"/>
      <c r="HE302" s="100"/>
      <c r="HF302" s="100"/>
      <c r="HG302" s="100"/>
      <c r="HH302" s="100"/>
      <c r="HI302" s="100"/>
      <c r="HJ302" s="100"/>
      <c r="HK302" s="100"/>
      <c r="HL302" s="100"/>
      <c r="HM302" s="100"/>
      <c r="HN302" s="100"/>
      <c r="HO302" s="100"/>
      <c r="HP302" s="100"/>
      <c r="HQ302" s="100"/>
      <c r="HR302" s="100"/>
      <c r="HS302" s="100"/>
      <c r="HT302" s="100"/>
      <c r="HU302" s="100"/>
      <c r="HV302" s="100"/>
      <c r="HW302" s="100"/>
      <c r="HX302" s="100"/>
      <c r="HY302" s="100"/>
      <c r="HZ302" s="100"/>
      <c r="IA302" s="100"/>
      <c r="IB302" s="100"/>
      <c r="IC302" s="100"/>
      <c r="ID302" s="100"/>
      <c r="IE302" s="100"/>
      <c r="IF302" s="100"/>
      <c r="IG302" s="100"/>
      <c r="IH302" s="100"/>
      <c r="II302" s="100"/>
      <c r="IJ302" s="100"/>
      <c r="IK302" s="100"/>
      <c r="IL302" s="100"/>
      <c r="IM302" s="100"/>
      <c r="IN302" s="100"/>
      <c r="IO302" s="100"/>
      <c r="IP302" s="100"/>
      <c r="IQ302" s="100"/>
      <c r="IR302" s="100"/>
    </row>
    <row r="303" spans="1:252" ht="31.2" x14ac:dyDescent="0.3">
      <c r="A303" s="123" t="s">
        <v>340</v>
      </c>
      <c r="B303" s="124">
        <f t="shared" si="86"/>
        <v>35148</v>
      </c>
      <c r="C303" s="124">
        <f t="shared" si="86"/>
        <v>35148</v>
      </c>
      <c r="D303" s="124">
        <f t="shared" si="86"/>
        <v>0</v>
      </c>
      <c r="E303" s="124">
        <v>0</v>
      </c>
      <c r="F303" s="124">
        <v>0</v>
      </c>
      <c r="G303" s="124">
        <f t="shared" si="87"/>
        <v>0</v>
      </c>
      <c r="H303" s="124">
        <v>0</v>
      </c>
      <c r="I303" s="124">
        <v>0</v>
      </c>
      <c r="J303" s="124">
        <f t="shared" si="88"/>
        <v>0</v>
      </c>
      <c r="K303" s="124">
        <v>35148</v>
      </c>
      <c r="L303" s="124">
        <v>35148</v>
      </c>
      <c r="M303" s="124">
        <f t="shared" si="89"/>
        <v>0</v>
      </c>
      <c r="N303" s="124">
        <v>0</v>
      </c>
      <c r="O303" s="124">
        <v>0</v>
      </c>
      <c r="P303" s="124">
        <f t="shared" si="90"/>
        <v>0</v>
      </c>
      <c r="Q303" s="124">
        <v>0</v>
      </c>
      <c r="R303" s="124">
        <v>0</v>
      </c>
      <c r="S303" s="124">
        <f t="shared" si="91"/>
        <v>0</v>
      </c>
      <c r="T303" s="124">
        <v>0</v>
      </c>
      <c r="U303" s="124">
        <v>0</v>
      </c>
      <c r="V303" s="124">
        <f t="shared" si="92"/>
        <v>0</v>
      </c>
      <c r="W303" s="124">
        <v>0</v>
      </c>
      <c r="X303" s="124">
        <v>0</v>
      </c>
      <c r="Y303" s="124">
        <f t="shared" si="93"/>
        <v>0</v>
      </c>
      <c r="Z303" s="124">
        <v>0</v>
      </c>
      <c r="AA303" s="124">
        <v>0</v>
      </c>
      <c r="AB303" s="124">
        <f t="shared" si="94"/>
        <v>0</v>
      </c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  <c r="AV303" s="100"/>
      <c r="AW303" s="100"/>
      <c r="AX303" s="100"/>
      <c r="AY303" s="100"/>
      <c r="AZ303" s="100"/>
      <c r="BA303" s="100"/>
      <c r="BB303" s="100"/>
      <c r="BC303" s="100"/>
      <c r="BD303" s="100"/>
      <c r="BE303" s="100"/>
      <c r="BF303" s="100"/>
      <c r="BG303" s="100"/>
      <c r="BH303" s="100"/>
      <c r="BI303" s="100"/>
      <c r="BJ303" s="100"/>
      <c r="BK303" s="100"/>
      <c r="BL303" s="100"/>
      <c r="BM303" s="100"/>
      <c r="BN303" s="100"/>
      <c r="BO303" s="100"/>
      <c r="BP303" s="100"/>
      <c r="BQ303" s="100"/>
      <c r="BR303" s="100"/>
      <c r="BS303" s="100"/>
      <c r="BT303" s="100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  <c r="EN303" s="100"/>
      <c r="EO303" s="100"/>
      <c r="EP303" s="100"/>
      <c r="EQ303" s="100"/>
      <c r="ER303" s="100"/>
      <c r="ES303" s="100"/>
      <c r="ET303" s="100"/>
      <c r="EU303" s="100"/>
      <c r="EV303" s="100"/>
      <c r="EW303" s="100"/>
      <c r="EX303" s="100"/>
      <c r="EY303" s="100"/>
      <c r="EZ303" s="100"/>
      <c r="FA303" s="100"/>
      <c r="FB303" s="100"/>
      <c r="FC303" s="100"/>
      <c r="FD303" s="100"/>
      <c r="FE303" s="100"/>
      <c r="FF303" s="100"/>
      <c r="FG303" s="100"/>
      <c r="FH303" s="100"/>
      <c r="FI303" s="100"/>
      <c r="FJ303" s="116"/>
      <c r="FK303" s="116"/>
      <c r="FL303" s="116"/>
      <c r="FM303" s="116"/>
      <c r="FN303" s="116"/>
      <c r="FO303" s="116"/>
      <c r="FP303" s="116"/>
      <c r="FQ303" s="116"/>
      <c r="FR303" s="116"/>
      <c r="FS303" s="116"/>
      <c r="FT303" s="116"/>
      <c r="FU303" s="116"/>
      <c r="FV303" s="116"/>
      <c r="FW303" s="116"/>
      <c r="FX303" s="116"/>
      <c r="FY303" s="116"/>
      <c r="FZ303" s="116"/>
      <c r="GA303" s="116"/>
      <c r="GB303" s="116"/>
      <c r="GC303" s="116"/>
      <c r="GD303" s="100"/>
      <c r="GE303" s="100"/>
      <c r="GF303" s="100"/>
      <c r="GG303" s="100"/>
      <c r="GH303" s="100"/>
      <c r="GI303" s="100"/>
      <c r="GJ303" s="100"/>
      <c r="GK303" s="100"/>
      <c r="GL303" s="100"/>
      <c r="GM303" s="100"/>
      <c r="GN303" s="100"/>
      <c r="GO303" s="100"/>
      <c r="GP303" s="100"/>
      <c r="GQ303" s="100"/>
      <c r="GR303" s="100"/>
      <c r="GS303" s="100"/>
      <c r="GT303" s="100"/>
      <c r="GU303" s="100"/>
      <c r="GV303" s="100"/>
      <c r="GW303" s="100"/>
      <c r="GX303" s="100"/>
      <c r="GY303" s="100"/>
      <c r="GZ303" s="100"/>
      <c r="HA303" s="100"/>
      <c r="HB303" s="100"/>
      <c r="HC303" s="100"/>
      <c r="HD303" s="100"/>
      <c r="HE303" s="100"/>
      <c r="HF303" s="100"/>
      <c r="HG303" s="100"/>
      <c r="HH303" s="100"/>
      <c r="HI303" s="100"/>
      <c r="HJ303" s="100"/>
      <c r="HK303" s="100"/>
      <c r="HL303" s="100"/>
      <c r="HM303" s="100"/>
      <c r="HN303" s="100"/>
      <c r="HO303" s="100"/>
      <c r="HP303" s="100"/>
      <c r="HQ303" s="100"/>
      <c r="HR303" s="100"/>
      <c r="HS303" s="100"/>
      <c r="HT303" s="100"/>
      <c r="HU303" s="100"/>
      <c r="HV303" s="100"/>
      <c r="HW303" s="100"/>
      <c r="HX303" s="100"/>
      <c r="HY303" s="100"/>
      <c r="HZ303" s="100"/>
      <c r="IA303" s="100"/>
      <c r="IB303" s="100"/>
      <c r="IC303" s="100"/>
      <c r="ID303" s="100"/>
      <c r="IE303" s="100"/>
      <c r="IF303" s="100"/>
      <c r="IG303" s="100"/>
      <c r="IH303" s="100"/>
      <c r="II303" s="100"/>
      <c r="IJ303" s="100"/>
      <c r="IK303" s="100"/>
      <c r="IL303" s="100"/>
      <c r="IM303" s="100"/>
      <c r="IN303" s="100"/>
      <c r="IO303" s="100"/>
      <c r="IP303" s="100"/>
      <c r="IQ303" s="100"/>
      <c r="IR303" s="100"/>
    </row>
    <row r="304" spans="1:252" ht="31.2" x14ac:dyDescent="0.3">
      <c r="A304" s="123" t="s">
        <v>341</v>
      </c>
      <c r="B304" s="124">
        <f t="shared" si="86"/>
        <v>3000</v>
      </c>
      <c r="C304" s="124">
        <f t="shared" si="86"/>
        <v>3000</v>
      </c>
      <c r="D304" s="124">
        <f t="shared" si="86"/>
        <v>0</v>
      </c>
      <c r="E304" s="124">
        <v>0</v>
      </c>
      <c r="F304" s="124">
        <v>0</v>
      </c>
      <c r="G304" s="124">
        <f t="shared" si="87"/>
        <v>0</v>
      </c>
      <c r="H304" s="124">
        <v>0</v>
      </c>
      <c r="I304" s="124">
        <v>0</v>
      </c>
      <c r="J304" s="124">
        <f t="shared" si="88"/>
        <v>0</v>
      </c>
      <c r="K304" s="124">
        <v>3000</v>
      </c>
      <c r="L304" s="124">
        <v>3000</v>
      </c>
      <c r="M304" s="124">
        <f t="shared" si="89"/>
        <v>0</v>
      </c>
      <c r="N304" s="124">
        <v>0</v>
      </c>
      <c r="O304" s="124">
        <v>0</v>
      </c>
      <c r="P304" s="124">
        <f t="shared" si="90"/>
        <v>0</v>
      </c>
      <c r="Q304" s="124">
        <v>0</v>
      </c>
      <c r="R304" s="124">
        <v>0</v>
      </c>
      <c r="S304" s="124">
        <f t="shared" si="91"/>
        <v>0</v>
      </c>
      <c r="T304" s="124">
        <v>0</v>
      </c>
      <c r="U304" s="124">
        <v>0</v>
      </c>
      <c r="V304" s="124">
        <f t="shared" si="92"/>
        <v>0</v>
      </c>
      <c r="W304" s="124">
        <v>0</v>
      </c>
      <c r="X304" s="124">
        <v>0</v>
      </c>
      <c r="Y304" s="124">
        <f t="shared" si="93"/>
        <v>0</v>
      </c>
      <c r="Z304" s="124">
        <v>0</v>
      </c>
      <c r="AA304" s="124">
        <v>0</v>
      </c>
      <c r="AB304" s="124">
        <f t="shared" si="94"/>
        <v>0</v>
      </c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  <c r="AV304" s="100"/>
      <c r="AW304" s="100"/>
      <c r="AX304" s="100"/>
      <c r="AY304" s="100"/>
      <c r="AZ304" s="100"/>
      <c r="BA304" s="100"/>
      <c r="BB304" s="100"/>
      <c r="BC304" s="100"/>
      <c r="BD304" s="100"/>
      <c r="BE304" s="100"/>
      <c r="BF304" s="100"/>
      <c r="BG304" s="100"/>
      <c r="BH304" s="100"/>
      <c r="BI304" s="100"/>
      <c r="BJ304" s="100"/>
      <c r="BK304" s="100"/>
      <c r="BL304" s="100"/>
      <c r="BM304" s="100"/>
      <c r="BN304" s="100"/>
      <c r="BO304" s="100"/>
      <c r="BP304" s="100"/>
      <c r="BQ304" s="100"/>
      <c r="BR304" s="100"/>
      <c r="BS304" s="100"/>
      <c r="BT304" s="100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  <c r="EN304" s="100"/>
      <c r="EO304" s="100"/>
      <c r="EP304" s="100"/>
      <c r="EQ304" s="100"/>
      <c r="ER304" s="100"/>
      <c r="ES304" s="100"/>
      <c r="ET304" s="100"/>
      <c r="EU304" s="100"/>
      <c r="EV304" s="100"/>
      <c r="EW304" s="100"/>
      <c r="EX304" s="100"/>
      <c r="EY304" s="100"/>
      <c r="EZ304" s="100"/>
      <c r="FA304" s="100"/>
      <c r="FB304" s="100"/>
      <c r="FC304" s="100"/>
      <c r="FD304" s="100"/>
      <c r="FE304" s="100"/>
      <c r="FF304" s="100"/>
      <c r="FG304" s="100"/>
      <c r="FH304" s="100"/>
      <c r="FI304" s="100"/>
      <c r="FJ304" s="116"/>
      <c r="FK304" s="116"/>
      <c r="FL304" s="116"/>
      <c r="FM304" s="116"/>
      <c r="FN304" s="116"/>
      <c r="FO304" s="116"/>
      <c r="FP304" s="116"/>
      <c r="FQ304" s="116"/>
      <c r="FR304" s="116"/>
      <c r="FS304" s="116"/>
      <c r="FT304" s="116"/>
      <c r="FU304" s="116"/>
      <c r="FV304" s="116"/>
      <c r="FW304" s="116"/>
      <c r="FX304" s="116"/>
      <c r="FY304" s="116"/>
      <c r="FZ304" s="116"/>
      <c r="GA304" s="116"/>
      <c r="GB304" s="116"/>
      <c r="GC304" s="116"/>
      <c r="GD304" s="100"/>
      <c r="GE304" s="100"/>
      <c r="GF304" s="100"/>
      <c r="GG304" s="100"/>
      <c r="GH304" s="100"/>
      <c r="GI304" s="100"/>
      <c r="GJ304" s="100"/>
      <c r="GK304" s="100"/>
      <c r="GL304" s="100"/>
      <c r="GM304" s="100"/>
      <c r="GN304" s="100"/>
      <c r="GO304" s="100"/>
      <c r="GP304" s="100"/>
      <c r="GQ304" s="100"/>
      <c r="GR304" s="100"/>
      <c r="GS304" s="100"/>
      <c r="GT304" s="100"/>
      <c r="GU304" s="100"/>
      <c r="GV304" s="100"/>
      <c r="GW304" s="100"/>
      <c r="GX304" s="100"/>
      <c r="GY304" s="100"/>
      <c r="GZ304" s="100"/>
      <c r="HA304" s="100"/>
      <c r="HB304" s="100"/>
      <c r="HC304" s="100"/>
      <c r="HD304" s="100"/>
      <c r="HE304" s="100"/>
      <c r="HF304" s="100"/>
      <c r="HG304" s="100"/>
      <c r="HH304" s="100"/>
      <c r="HI304" s="100"/>
      <c r="HJ304" s="100"/>
      <c r="HK304" s="100"/>
      <c r="HL304" s="100"/>
      <c r="HM304" s="100"/>
      <c r="HN304" s="100"/>
      <c r="HO304" s="100"/>
      <c r="HP304" s="100"/>
      <c r="HQ304" s="100"/>
      <c r="HR304" s="100"/>
      <c r="HS304" s="100"/>
      <c r="HT304" s="100"/>
      <c r="HU304" s="100"/>
      <c r="HV304" s="100"/>
      <c r="HW304" s="100"/>
      <c r="HX304" s="100"/>
      <c r="HY304" s="100"/>
      <c r="HZ304" s="100"/>
      <c r="IA304" s="100"/>
      <c r="IB304" s="100"/>
      <c r="IC304" s="100"/>
      <c r="ID304" s="100"/>
      <c r="IE304" s="100"/>
      <c r="IF304" s="100"/>
      <c r="IG304" s="100"/>
      <c r="IH304" s="100"/>
      <c r="II304" s="100"/>
      <c r="IJ304" s="100"/>
      <c r="IK304" s="100"/>
      <c r="IL304" s="100"/>
      <c r="IM304" s="100"/>
      <c r="IN304" s="100"/>
      <c r="IO304" s="100"/>
      <c r="IP304" s="100"/>
      <c r="IQ304" s="100"/>
      <c r="IR304" s="100"/>
    </row>
    <row r="305" spans="1:252" x14ac:dyDescent="0.3">
      <c r="A305" s="117" t="s">
        <v>266</v>
      </c>
      <c r="B305" s="118">
        <f t="shared" si="86"/>
        <v>219805</v>
      </c>
      <c r="C305" s="118">
        <f t="shared" si="86"/>
        <v>219805</v>
      </c>
      <c r="D305" s="118">
        <f t="shared" si="86"/>
        <v>0</v>
      </c>
      <c r="E305" s="118">
        <f>SUM(E306:E308)</f>
        <v>0</v>
      </c>
      <c r="F305" s="118">
        <f>SUM(F306:F308)</f>
        <v>0</v>
      </c>
      <c r="G305" s="118">
        <f t="shared" si="87"/>
        <v>0</v>
      </c>
      <c r="H305" s="118">
        <f>SUM(H306:H308)</f>
        <v>0</v>
      </c>
      <c r="I305" s="118">
        <f>SUM(I306:I308)</f>
        <v>0</v>
      </c>
      <c r="J305" s="118">
        <f t="shared" si="88"/>
        <v>0</v>
      </c>
      <c r="K305" s="118">
        <f>SUM(K306:K308)</f>
        <v>141656</v>
      </c>
      <c r="L305" s="118">
        <f>SUM(L306:L308)</f>
        <v>141656</v>
      </c>
      <c r="M305" s="118">
        <f t="shared" si="89"/>
        <v>0</v>
      </c>
      <c r="N305" s="118">
        <f>SUM(N306:N308)</f>
        <v>78149</v>
      </c>
      <c r="O305" s="118">
        <f>SUM(O306:O308)</f>
        <v>78149</v>
      </c>
      <c r="P305" s="118">
        <f t="shared" si="90"/>
        <v>0</v>
      </c>
      <c r="Q305" s="118">
        <f>SUM(Q306:Q308)</f>
        <v>0</v>
      </c>
      <c r="R305" s="118">
        <f>SUM(R306:R308)</f>
        <v>0</v>
      </c>
      <c r="S305" s="118">
        <f t="shared" si="91"/>
        <v>0</v>
      </c>
      <c r="T305" s="118">
        <f>SUM(T306:T308)</f>
        <v>0</v>
      </c>
      <c r="U305" s="118">
        <f>SUM(U306:U308)</f>
        <v>0</v>
      </c>
      <c r="V305" s="118">
        <f t="shared" si="92"/>
        <v>0</v>
      </c>
      <c r="W305" s="118">
        <f>SUM(W306:W308)</f>
        <v>0</v>
      </c>
      <c r="X305" s="118">
        <f>SUM(X306:X308)</f>
        <v>0</v>
      </c>
      <c r="Y305" s="118">
        <f t="shared" si="93"/>
        <v>0</v>
      </c>
      <c r="Z305" s="118">
        <f>SUM(Z306:Z308)</f>
        <v>0</v>
      </c>
      <c r="AA305" s="118">
        <f>SUM(AA306:AA308)</f>
        <v>0</v>
      </c>
      <c r="AB305" s="118">
        <f t="shared" si="94"/>
        <v>0</v>
      </c>
      <c r="AC305" s="116"/>
      <c r="AD305" s="116"/>
      <c r="AE305" s="116"/>
      <c r="AF305" s="116"/>
      <c r="AG305" s="116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  <c r="AV305" s="116"/>
      <c r="AW305" s="116"/>
      <c r="AX305" s="116"/>
      <c r="AY305" s="116"/>
      <c r="AZ305" s="116"/>
      <c r="BA305" s="116"/>
      <c r="BB305" s="116"/>
      <c r="BC305" s="116"/>
      <c r="BD305" s="116"/>
      <c r="BE305" s="116"/>
      <c r="BF305" s="116"/>
      <c r="BG305" s="116"/>
      <c r="BH305" s="116"/>
      <c r="BI305" s="116"/>
      <c r="BJ305" s="116"/>
      <c r="BK305" s="116"/>
      <c r="BL305" s="116"/>
      <c r="BM305" s="116"/>
      <c r="BN305" s="116"/>
      <c r="BO305" s="116"/>
      <c r="BP305" s="116"/>
      <c r="BQ305" s="116"/>
      <c r="BR305" s="116"/>
      <c r="BS305" s="116"/>
      <c r="BT305" s="116"/>
      <c r="BU305" s="116"/>
      <c r="BV305" s="116"/>
      <c r="BW305" s="116"/>
      <c r="BX305" s="116"/>
      <c r="BY305" s="116"/>
      <c r="BZ305" s="116"/>
      <c r="CA305" s="116"/>
      <c r="CB305" s="116"/>
      <c r="CC305" s="116"/>
      <c r="CD305" s="116"/>
      <c r="CE305" s="116"/>
      <c r="CF305" s="116"/>
      <c r="CG305" s="116"/>
      <c r="CH305" s="116"/>
      <c r="CI305" s="116"/>
      <c r="CJ305" s="116"/>
      <c r="CK305" s="116"/>
      <c r="CL305" s="116"/>
      <c r="CM305" s="116"/>
      <c r="CN305" s="116"/>
      <c r="CO305" s="116"/>
      <c r="CP305" s="116"/>
      <c r="CQ305" s="116"/>
      <c r="CR305" s="116"/>
      <c r="CS305" s="116"/>
      <c r="CT305" s="116"/>
      <c r="CU305" s="116"/>
      <c r="CV305" s="116"/>
      <c r="CW305" s="116"/>
      <c r="CX305" s="116"/>
      <c r="CY305" s="116"/>
      <c r="CZ305" s="116"/>
      <c r="DA305" s="116"/>
      <c r="DB305" s="116"/>
      <c r="DC305" s="116"/>
      <c r="DD305" s="116"/>
      <c r="DE305" s="116"/>
      <c r="DF305" s="116"/>
      <c r="DG305" s="116"/>
      <c r="DH305" s="116"/>
      <c r="DI305" s="116"/>
      <c r="DJ305" s="116"/>
      <c r="DK305" s="116"/>
      <c r="DL305" s="116"/>
      <c r="DM305" s="116"/>
      <c r="DN305" s="116"/>
      <c r="DO305" s="116"/>
      <c r="DP305" s="116"/>
      <c r="DQ305" s="116"/>
      <c r="DR305" s="116"/>
      <c r="DS305" s="116"/>
      <c r="DT305" s="116"/>
      <c r="DU305" s="116"/>
      <c r="DV305" s="116"/>
      <c r="DW305" s="116"/>
      <c r="DX305" s="116"/>
      <c r="DY305" s="116"/>
      <c r="DZ305" s="116"/>
      <c r="EA305" s="116"/>
      <c r="EB305" s="116"/>
      <c r="EC305" s="116"/>
      <c r="ED305" s="116"/>
      <c r="EE305" s="116"/>
      <c r="EF305" s="116"/>
      <c r="EG305" s="116"/>
      <c r="EH305" s="116"/>
      <c r="EI305" s="116"/>
      <c r="EJ305" s="116"/>
      <c r="EK305" s="116"/>
      <c r="EL305" s="116"/>
      <c r="EM305" s="116"/>
      <c r="EN305" s="116"/>
      <c r="EO305" s="116"/>
      <c r="EP305" s="116"/>
      <c r="EQ305" s="116"/>
      <c r="ER305" s="116"/>
      <c r="ES305" s="116"/>
      <c r="ET305" s="116"/>
      <c r="EU305" s="116"/>
      <c r="EV305" s="116"/>
      <c r="EW305" s="116"/>
      <c r="EX305" s="116"/>
      <c r="EY305" s="116"/>
      <c r="EZ305" s="116"/>
      <c r="FA305" s="116"/>
      <c r="FB305" s="116"/>
      <c r="FC305" s="116"/>
      <c r="FD305" s="116"/>
      <c r="FE305" s="116"/>
      <c r="FF305" s="116"/>
      <c r="FG305" s="116"/>
      <c r="FH305" s="116"/>
      <c r="FI305" s="116"/>
      <c r="FJ305" s="116"/>
      <c r="FK305" s="116"/>
      <c r="FL305" s="116"/>
      <c r="FM305" s="116"/>
      <c r="FN305" s="116"/>
      <c r="FO305" s="116"/>
      <c r="FP305" s="116"/>
      <c r="FQ305" s="116"/>
      <c r="FR305" s="116"/>
      <c r="FS305" s="116"/>
      <c r="FT305" s="116"/>
      <c r="FU305" s="116"/>
      <c r="FV305" s="116"/>
      <c r="FW305" s="116"/>
      <c r="FX305" s="116"/>
      <c r="FY305" s="116"/>
      <c r="FZ305" s="116"/>
      <c r="GA305" s="116"/>
      <c r="GB305" s="116"/>
      <c r="GC305" s="116"/>
      <c r="GD305" s="100"/>
      <c r="GE305" s="100"/>
      <c r="GF305" s="100"/>
      <c r="GG305" s="100"/>
      <c r="GH305" s="100"/>
      <c r="GI305" s="100"/>
      <c r="GJ305" s="100"/>
      <c r="GK305" s="100"/>
      <c r="GL305" s="100"/>
      <c r="GM305" s="100"/>
      <c r="GN305" s="100"/>
      <c r="GO305" s="100"/>
      <c r="GP305" s="100"/>
      <c r="GQ305" s="100"/>
      <c r="GR305" s="100"/>
      <c r="GS305" s="100"/>
      <c r="GT305" s="100"/>
      <c r="GU305" s="100"/>
      <c r="GV305" s="100"/>
      <c r="GW305" s="100"/>
      <c r="GX305" s="100"/>
      <c r="GY305" s="100"/>
      <c r="GZ305" s="100"/>
      <c r="HA305" s="100"/>
      <c r="HB305" s="100"/>
      <c r="HC305" s="100"/>
      <c r="HD305" s="100"/>
      <c r="HE305" s="100"/>
      <c r="HF305" s="100"/>
      <c r="HG305" s="100"/>
      <c r="HH305" s="100"/>
      <c r="HI305" s="100"/>
      <c r="HJ305" s="100"/>
      <c r="HK305" s="100"/>
      <c r="HL305" s="100"/>
      <c r="HM305" s="100"/>
      <c r="HN305" s="100"/>
      <c r="HO305" s="100"/>
      <c r="HP305" s="100"/>
      <c r="HQ305" s="100"/>
      <c r="HR305" s="100"/>
      <c r="HS305" s="100"/>
      <c r="HT305" s="100"/>
      <c r="HU305" s="100"/>
      <c r="HV305" s="100"/>
      <c r="HW305" s="100"/>
      <c r="HX305" s="100"/>
      <c r="HY305" s="100"/>
      <c r="HZ305" s="100"/>
      <c r="IA305" s="100"/>
      <c r="IB305" s="100"/>
      <c r="IC305" s="100"/>
      <c r="ID305" s="100"/>
      <c r="IE305" s="100"/>
      <c r="IF305" s="100"/>
      <c r="IG305" s="100"/>
      <c r="IH305" s="100"/>
      <c r="II305" s="100"/>
      <c r="IJ305" s="100"/>
      <c r="IK305" s="100"/>
      <c r="IL305" s="100"/>
      <c r="IM305" s="100"/>
      <c r="IN305" s="100"/>
      <c r="IO305" s="100"/>
      <c r="IP305" s="100"/>
      <c r="IQ305" s="100"/>
      <c r="IR305" s="100"/>
    </row>
    <row r="306" spans="1:252" ht="93.6" x14ac:dyDescent="0.3">
      <c r="A306" s="123" t="s">
        <v>342</v>
      </c>
      <c r="B306" s="124">
        <f t="shared" si="86"/>
        <v>78149</v>
      </c>
      <c r="C306" s="124">
        <f t="shared" si="86"/>
        <v>78149</v>
      </c>
      <c r="D306" s="124">
        <f t="shared" si="86"/>
        <v>0</v>
      </c>
      <c r="E306" s="124">
        <v>0</v>
      </c>
      <c r="F306" s="124">
        <v>0</v>
      </c>
      <c r="G306" s="124">
        <f t="shared" si="87"/>
        <v>0</v>
      </c>
      <c r="H306" s="124">
        <v>0</v>
      </c>
      <c r="I306" s="124">
        <v>0</v>
      </c>
      <c r="J306" s="124">
        <f t="shared" si="88"/>
        <v>0</v>
      </c>
      <c r="K306" s="124">
        <v>0</v>
      </c>
      <c r="L306" s="124">
        <v>0</v>
      </c>
      <c r="M306" s="124">
        <f t="shared" si="89"/>
        <v>0</v>
      </c>
      <c r="N306" s="124">
        <v>78149</v>
      </c>
      <c r="O306" s="124">
        <v>78149</v>
      </c>
      <c r="P306" s="124">
        <f t="shared" si="90"/>
        <v>0</v>
      </c>
      <c r="Q306" s="124">
        <v>0</v>
      </c>
      <c r="R306" s="124">
        <v>0</v>
      </c>
      <c r="S306" s="124">
        <f t="shared" si="91"/>
        <v>0</v>
      </c>
      <c r="T306" s="124">
        <v>0</v>
      </c>
      <c r="U306" s="124">
        <v>0</v>
      </c>
      <c r="V306" s="124">
        <f t="shared" si="92"/>
        <v>0</v>
      </c>
      <c r="W306" s="124">
        <v>0</v>
      </c>
      <c r="X306" s="124">
        <v>0</v>
      </c>
      <c r="Y306" s="124">
        <f t="shared" si="93"/>
        <v>0</v>
      </c>
      <c r="Z306" s="124">
        <v>0</v>
      </c>
      <c r="AA306" s="124">
        <v>0</v>
      </c>
      <c r="AB306" s="124">
        <f t="shared" si="94"/>
        <v>0</v>
      </c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  <c r="AV306" s="100"/>
      <c r="AW306" s="100"/>
      <c r="AX306" s="100"/>
      <c r="AY306" s="100"/>
      <c r="AZ306" s="100"/>
      <c r="BA306" s="100"/>
      <c r="BB306" s="100"/>
      <c r="BC306" s="100"/>
      <c r="BD306" s="100"/>
      <c r="BE306" s="100"/>
      <c r="BF306" s="100"/>
      <c r="BG306" s="100"/>
      <c r="BH306" s="100"/>
      <c r="BI306" s="100"/>
      <c r="BJ306" s="100"/>
      <c r="BK306" s="100"/>
      <c r="BL306" s="100"/>
      <c r="BM306" s="100"/>
      <c r="BN306" s="100"/>
      <c r="BO306" s="100"/>
      <c r="BP306" s="100"/>
      <c r="BQ306" s="100"/>
      <c r="BR306" s="100"/>
      <c r="BS306" s="100"/>
      <c r="BT306" s="100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  <c r="EN306" s="100"/>
      <c r="EO306" s="100"/>
      <c r="EP306" s="100"/>
      <c r="EQ306" s="100"/>
      <c r="ER306" s="100"/>
      <c r="ES306" s="100"/>
      <c r="ET306" s="100"/>
      <c r="EU306" s="100"/>
      <c r="EV306" s="100"/>
      <c r="EW306" s="100"/>
      <c r="EX306" s="100"/>
      <c r="EY306" s="100"/>
      <c r="EZ306" s="100"/>
      <c r="FA306" s="100"/>
      <c r="FB306" s="100"/>
      <c r="FC306" s="100"/>
      <c r="FD306" s="100"/>
      <c r="FE306" s="100"/>
      <c r="FF306" s="100"/>
      <c r="FG306" s="100"/>
      <c r="FH306" s="100"/>
      <c r="FI306" s="100"/>
      <c r="FJ306" s="116"/>
      <c r="FK306" s="116"/>
      <c r="FL306" s="116"/>
      <c r="FM306" s="116"/>
      <c r="FN306" s="116"/>
      <c r="FO306" s="116"/>
      <c r="FP306" s="116"/>
      <c r="FQ306" s="116"/>
      <c r="FR306" s="116"/>
      <c r="FS306" s="116"/>
      <c r="FT306" s="116"/>
      <c r="FU306" s="116"/>
      <c r="FV306" s="116"/>
      <c r="FW306" s="116"/>
      <c r="FX306" s="116"/>
      <c r="FY306" s="116"/>
      <c r="FZ306" s="116"/>
      <c r="GA306" s="116"/>
      <c r="GB306" s="116"/>
      <c r="GC306" s="116"/>
      <c r="GD306" s="100"/>
      <c r="GE306" s="100"/>
      <c r="GF306" s="100"/>
      <c r="GG306" s="100"/>
      <c r="GH306" s="100"/>
      <c r="GI306" s="100"/>
      <c r="GJ306" s="100"/>
      <c r="GK306" s="100"/>
      <c r="GL306" s="100"/>
      <c r="GM306" s="100"/>
      <c r="GN306" s="100"/>
      <c r="GO306" s="100"/>
      <c r="GP306" s="100"/>
      <c r="GQ306" s="100"/>
      <c r="GR306" s="100"/>
      <c r="GS306" s="100"/>
      <c r="GT306" s="100"/>
      <c r="GU306" s="100"/>
      <c r="GV306" s="100"/>
      <c r="GW306" s="100"/>
      <c r="GX306" s="100"/>
      <c r="GY306" s="100"/>
      <c r="GZ306" s="100"/>
      <c r="HA306" s="100"/>
      <c r="HB306" s="100"/>
      <c r="HC306" s="100"/>
      <c r="HD306" s="100"/>
      <c r="HE306" s="100"/>
      <c r="HF306" s="100"/>
      <c r="HG306" s="100"/>
      <c r="HH306" s="100"/>
      <c r="HI306" s="100"/>
      <c r="HJ306" s="100"/>
      <c r="HK306" s="100"/>
      <c r="HL306" s="100"/>
      <c r="HM306" s="100"/>
      <c r="HN306" s="100"/>
      <c r="HO306" s="100"/>
      <c r="HP306" s="100"/>
      <c r="HQ306" s="100"/>
      <c r="HR306" s="100"/>
      <c r="HS306" s="100"/>
      <c r="HT306" s="100"/>
      <c r="HU306" s="100"/>
      <c r="HV306" s="100"/>
      <c r="HW306" s="100"/>
      <c r="HX306" s="100"/>
      <c r="HY306" s="100"/>
      <c r="HZ306" s="100"/>
      <c r="IA306" s="100"/>
      <c r="IB306" s="100"/>
      <c r="IC306" s="100"/>
      <c r="ID306" s="100"/>
      <c r="IE306" s="100"/>
      <c r="IF306" s="100"/>
      <c r="IG306" s="100"/>
      <c r="IH306" s="100"/>
      <c r="II306" s="100"/>
      <c r="IJ306" s="100"/>
      <c r="IK306" s="100"/>
      <c r="IL306" s="100"/>
      <c r="IM306" s="100"/>
      <c r="IN306" s="100"/>
      <c r="IO306" s="100"/>
      <c r="IP306" s="100"/>
      <c r="IQ306" s="100"/>
      <c r="IR306" s="100"/>
    </row>
    <row r="307" spans="1:252" ht="31.2" x14ac:dyDescent="0.3">
      <c r="A307" s="123" t="s">
        <v>343</v>
      </c>
      <c r="B307" s="124">
        <f t="shared" si="86"/>
        <v>61656</v>
      </c>
      <c r="C307" s="124">
        <f t="shared" si="86"/>
        <v>61656</v>
      </c>
      <c r="D307" s="124">
        <f t="shared" si="86"/>
        <v>0</v>
      </c>
      <c r="E307" s="124">
        <v>0</v>
      </c>
      <c r="F307" s="124">
        <v>0</v>
      </c>
      <c r="G307" s="124">
        <f t="shared" si="87"/>
        <v>0</v>
      </c>
      <c r="H307" s="124">
        <v>0</v>
      </c>
      <c r="I307" s="124">
        <v>0</v>
      </c>
      <c r="J307" s="124">
        <f t="shared" si="88"/>
        <v>0</v>
      </c>
      <c r="K307" s="124">
        <v>61656</v>
      </c>
      <c r="L307" s="124">
        <v>61656</v>
      </c>
      <c r="M307" s="124">
        <f t="shared" si="89"/>
        <v>0</v>
      </c>
      <c r="N307" s="124">
        <v>0</v>
      </c>
      <c r="O307" s="124">
        <v>0</v>
      </c>
      <c r="P307" s="124">
        <f t="shared" si="90"/>
        <v>0</v>
      </c>
      <c r="Q307" s="124">
        <v>0</v>
      </c>
      <c r="R307" s="124">
        <v>0</v>
      </c>
      <c r="S307" s="124">
        <f t="shared" si="91"/>
        <v>0</v>
      </c>
      <c r="T307" s="124">
        <v>0</v>
      </c>
      <c r="U307" s="124">
        <v>0</v>
      </c>
      <c r="V307" s="124">
        <f t="shared" si="92"/>
        <v>0</v>
      </c>
      <c r="W307" s="124">
        <v>0</v>
      </c>
      <c r="X307" s="124">
        <v>0</v>
      </c>
      <c r="Y307" s="124">
        <f t="shared" si="93"/>
        <v>0</v>
      </c>
      <c r="Z307" s="124">
        <v>0</v>
      </c>
      <c r="AA307" s="124">
        <v>0</v>
      </c>
      <c r="AB307" s="124">
        <f t="shared" si="94"/>
        <v>0</v>
      </c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  <c r="AV307" s="100"/>
      <c r="AW307" s="100"/>
      <c r="AX307" s="100"/>
      <c r="AY307" s="100"/>
      <c r="AZ307" s="100"/>
      <c r="BA307" s="100"/>
      <c r="BB307" s="100"/>
      <c r="BC307" s="100"/>
      <c r="BD307" s="100"/>
      <c r="BE307" s="100"/>
      <c r="BF307" s="100"/>
      <c r="BG307" s="100"/>
      <c r="BH307" s="100"/>
      <c r="BI307" s="100"/>
      <c r="BJ307" s="100"/>
      <c r="BK307" s="100"/>
      <c r="BL307" s="100"/>
      <c r="BM307" s="100"/>
      <c r="BN307" s="100"/>
      <c r="BO307" s="100"/>
      <c r="BP307" s="100"/>
      <c r="BQ307" s="100"/>
      <c r="BR307" s="100"/>
      <c r="BS307" s="100"/>
      <c r="BT307" s="100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  <c r="EN307" s="100"/>
      <c r="EO307" s="100"/>
      <c r="EP307" s="100"/>
      <c r="EQ307" s="100"/>
      <c r="ER307" s="100"/>
      <c r="ES307" s="100"/>
      <c r="ET307" s="100"/>
      <c r="EU307" s="100"/>
      <c r="EV307" s="100"/>
      <c r="EW307" s="100"/>
      <c r="EX307" s="100"/>
      <c r="EY307" s="100"/>
      <c r="EZ307" s="100"/>
      <c r="FA307" s="100"/>
      <c r="FB307" s="100"/>
      <c r="FC307" s="100"/>
      <c r="FD307" s="100"/>
      <c r="FE307" s="100"/>
      <c r="FF307" s="100"/>
      <c r="FG307" s="100"/>
      <c r="FH307" s="100"/>
      <c r="FI307" s="100"/>
      <c r="FJ307" s="116"/>
      <c r="FK307" s="116"/>
      <c r="FL307" s="116"/>
      <c r="FM307" s="116"/>
      <c r="FN307" s="116"/>
      <c r="FO307" s="116"/>
      <c r="FP307" s="116"/>
      <c r="FQ307" s="116"/>
      <c r="FR307" s="116"/>
      <c r="FS307" s="116"/>
      <c r="FT307" s="116"/>
      <c r="FU307" s="116"/>
      <c r="FV307" s="116"/>
      <c r="FW307" s="116"/>
      <c r="FX307" s="116"/>
      <c r="FY307" s="116"/>
      <c r="FZ307" s="116"/>
      <c r="GA307" s="116"/>
      <c r="GB307" s="116"/>
      <c r="GC307" s="116"/>
      <c r="GD307" s="100"/>
      <c r="GE307" s="100"/>
      <c r="GF307" s="100"/>
      <c r="GG307" s="100"/>
      <c r="GH307" s="100"/>
      <c r="GI307" s="100"/>
      <c r="GJ307" s="100"/>
      <c r="GK307" s="100"/>
      <c r="GL307" s="100"/>
      <c r="GM307" s="100"/>
      <c r="GN307" s="100"/>
      <c r="GO307" s="100"/>
      <c r="GP307" s="100"/>
      <c r="GQ307" s="100"/>
      <c r="GR307" s="100"/>
      <c r="GS307" s="100"/>
      <c r="GT307" s="100"/>
      <c r="GU307" s="100"/>
      <c r="GV307" s="100"/>
      <c r="GW307" s="100"/>
      <c r="GX307" s="100"/>
      <c r="GY307" s="100"/>
      <c r="GZ307" s="100"/>
      <c r="HA307" s="100"/>
      <c r="HB307" s="100"/>
      <c r="HC307" s="100"/>
      <c r="HD307" s="100"/>
      <c r="HE307" s="100"/>
      <c r="HF307" s="100"/>
      <c r="HG307" s="100"/>
      <c r="HH307" s="100"/>
      <c r="HI307" s="100"/>
      <c r="HJ307" s="100"/>
      <c r="HK307" s="100"/>
      <c r="HL307" s="100"/>
      <c r="HM307" s="100"/>
      <c r="HN307" s="100"/>
      <c r="HO307" s="100"/>
      <c r="HP307" s="100"/>
      <c r="HQ307" s="100"/>
      <c r="HR307" s="100"/>
      <c r="HS307" s="100"/>
      <c r="HT307" s="100"/>
      <c r="HU307" s="100"/>
      <c r="HV307" s="100"/>
      <c r="HW307" s="100"/>
      <c r="HX307" s="100"/>
      <c r="HY307" s="100"/>
      <c r="HZ307" s="100"/>
      <c r="IA307" s="100"/>
      <c r="IB307" s="100"/>
      <c r="IC307" s="100"/>
      <c r="ID307" s="100"/>
      <c r="IE307" s="100"/>
      <c r="IF307" s="100"/>
      <c r="IG307" s="100"/>
      <c r="IH307" s="100"/>
      <c r="II307" s="100"/>
      <c r="IJ307" s="100"/>
      <c r="IK307" s="100"/>
      <c r="IL307" s="100"/>
      <c r="IM307" s="100"/>
      <c r="IN307" s="100"/>
      <c r="IO307" s="100"/>
      <c r="IP307" s="100"/>
      <c r="IQ307" s="100"/>
      <c r="IR307" s="100"/>
    </row>
    <row r="308" spans="1:252" ht="31.2" x14ac:dyDescent="0.3">
      <c r="A308" s="123" t="s">
        <v>344</v>
      </c>
      <c r="B308" s="124">
        <f t="shared" si="86"/>
        <v>80000</v>
      </c>
      <c r="C308" s="124">
        <f t="shared" si="86"/>
        <v>80000</v>
      </c>
      <c r="D308" s="124">
        <f t="shared" si="86"/>
        <v>0</v>
      </c>
      <c r="E308" s="124">
        <v>0</v>
      </c>
      <c r="F308" s="124">
        <v>0</v>
      </c>
      <c r="G308" s="124">
        <f t="shared" si="87"/>
        <v>0</v>
      </c>
      <c r="H308" s="124">
        <v>0</v>
      </c>
      <c r="I308" s="124">
        <v>0</v>
      </c>
      <c r="J308" s="124">
        <f t="shared" si="88"/>
        <v>0</v>
      </c>
      <c r="K308" s="124">
        <v>80000</v>
      </c>
      <c r="L308" s="124">
        <v>80000</v>
      </c>
      <c r="M308" s="124">
        <f t="shared" si="89"/>
        <v>0</v>
      </c>
      <c r="N308" s="124">
        <v>0</v>
      </c>
      <c r="O308" s="124">
        <v>0</v>
      </c>
      <c r="P308" s="124">
        <f t="shared" si="90"/>
        <v>0</v>
      </c>
      <c r="Q308" s="124">
        <v>0</v>
      </c>
      <c r="R308" s="124">
        <v>0</v>
      </c>
      <c r="S308" s="124">
        <f t="shared" si="91"/>
        <v>0</v>
      </c>
      <c r="T308" s="124">
        <v>0</v>
      </c>
      <c r="U308" s="124">
        <v>0</v>
      </c>
      <c r="V308" s="124">
        <f t="shared" si="92"/>
        <v>0</v>
      </c>
      <c r="W308" s="124">
        <v>0</v>
      </c>
      <c r="X308" s="124">
        <v>0</v>
      </c>
      <c r="Y308" s="124">
        <f t="shared" si="93"/>
        <v>0</v>
      </c>
      <c r="Z308" s="124">
        <v>0</v>
      </c>
      <c r="AA308" s="124">
        <v>0</v>
      </c>
      <c r="AB308" s="124">
        <f t="shared" si="94"/>
        <v>0</v>
      </c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  <c r="AV308" s="100"/>
      <c r="AW308" s="100"/>
      <c r="AX308" s="100"/>
      <c r="AY308" s="100"/>
      <c r="AZ308" s="100"/>
      <c r="BA308" s="100"/>
      <c r="BB308" s="100"/>
      <c r="BC308" s="100"/>
      <c r="BD308" s="100"/>
      <c r="BE308" s="100"/>
      <c r="BF308" s="100"/>
      <c r="BG308" s="100"/>
      <c r="BH308" s="100"/>
      <c r="BI308" s="100"/>
      <c r="BJ308" s="100"/>
      <c r="BK308" s="100"/>
      <c r="BL308" s="100"/>
      <c r="BM308" s="100"/>
      <c r="BN308" s="100"/>
      <c r="BO308" s="100"/>
      <c r="BP308" s="100"/>
      <c r="BQ308" s="100"/>
      <c r="BR308" s="100"/>
      <c r="BS308" s="100"/>
      <c r="BT308" s="100"/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  <c r="EN308" s="100"/>
      <c r="EO308" s="100"/>
      <c r="EP308" s="100"/>
      <c r="EQ308" s="100"/>
      <c r="ER308" s="100"/>
      <c r="ES308" s="100"/>
      <c r="ET308" s="100"/>
      <c r="EU308" s="100"/>
      <c r="EV308" s="100"/>
      <c r="EW308" s="100"/>
      <c r="EX308" s="100"/>
      <c r="EY308" s="100"/>
      <c r="EZ308" s="100"/>
      <c r="FA308" s="100"/>
      <c r="FB308" s="100"/>
      <c r="FC308" s="100"/>
      <c r="FD308" s="100"/>
      <c r="FE308" s="100"/>
      <c r="FF308" s="100"/>
      <c r="FG308" s="100"/>
      <c r="FH308" s="100"/>
      <c r="FI308" s="100"/>
      <c r="FJ308" s="116"/>
      <c r="FK308" s="116"/>
      <c r="FL308" s="116"/>
      <c r="FM308" s="116"/>
      <c r="FN308" s="116"/>
      <c r="FO308" s="116"/>
      <c r="FP308" s="116"/>
      <c r="FQ308" s="116"/>
      <c r="FR308" s="116"/>
      <c r="FS308" s="116"/>
      <c r="FT308" s="116"/>
      <c r="FU308" s="116"/>
      <c r="FV308" s="116"/>
      <c r="FW308" s="116"/>
      <c r="FX308" s="116"/>
      <c r="FY308" s="116"/>
      <c r="FZ308" s="116"/>
      <c r="GA308" s="116"/>
      <c r="GB308" s="116"/>
      <c r="GC308" s="116"/>
      <c r="GD308" s="100"/>
      <c r="GE308" s="100"/>
      <c r="GF308" s="100"/>
      <c r="GG308" s="100"/>
      <c r="GH308" s="100"/>
      <c r="GI308" s="100"/>
      <c r="GJ308" s="100"/>
      <c r="GK308" s="100"/>
      <c r="GL308" s="100"/>
      <c r="GM308" s="100"/>
      <c r="GN308" s="100"/>
      <c r="GO308" s="100"/>
      <c r="GP308" s="100"/>
      <c r="GQ308" s="100"/>
      <c r="GR308" s="100"/>
      <c r="GS308" s="100"/>
      <c r="GT308" s="100"/>
      <c r="GU308" s="100"/>
      <c r="GV308" s="100"/>
      <c r="GW308" s="100"/>
      <c r="GX308" s="100"/>
      <c r="GY308" s="100"/>
      <c r="GZ308" s="100"/>
      <c r="HA308" s="100"/>
      <c r="HB308" s="100"/>
      <c r="HC308" s="100"/>
      <c r="HD308" s="100"/>
      <c r="HE308" s="100"/>
      <c r="HF308" s="100"/>
      <c r="HG308" s="100"/>
      <c r="HH308" s="100"/>
      <c r="HI308" s="100"/>
      <c r="HJ308" s="100"/>
      <c r="HK308" s="100"/>
      <c r="HL308" s="100"/>
      <c r="HM308" s="100"/>
      <c r="HN308" s="100"/>
      <c r="HO308" s="100"/>
      <c r="HP308" s="100"/>
      <c r="HQ308" s="100"/>
      <c r="HR308" s="100"/>
      <c r="HS308" s="100"/>
      <c r="HT308" s="100"/>
      <c r="HU308" s="100"/>
      <c r="HV308" s="100"/>
      <c r="HW308" s="100"/>
      <c r="HX308" s="100"/>
      <c r="HY308" s="100"/>
      <c r="HZ308" s="100"/>
      <c r="IA308" s="100"/>
      <c r="IB308" s="100"/>
      <c r="IC308" s="100"/>
      <c r="ID308" s="100"/>
      <c r="IE308" s="100"/>
      <c r="IF308" s="100"/>
      <c r="IG308" s="100"/>
      <c r="IH308" s="100"/>
      <c r="II308" s="100"/>
      <c r="IJ308" s="100"/>
      <c r="IK308" s="100"/>
      <c r="IL308" s="100"/>
      <c r="IM308" s="100"/>
      <c r="IN308" s="100"/>
      <c r="IO308" s="100"/>
      <c r="IP308" s="100"/>
      <c r="IQ308" s="100"/>
      <c r="IR308" s="100"/>
    </row>
    <row r="309" spans="1:252" x14ac:dyDescent="0.3">
      <c r="A309" s="117" t="s">
        <v>224</v>
      </c>
      <c r="B309" s="118">
        <f t="shared" si="86"/>
        <v>1334495</v>
      </c>
      <c r="C309" s="118">
        <f t="shared" si="86"/>
        <v>1334495</v>
      </c>
      <c r="D309" s="118">
        <f t="shared" si="86"/>
        <v>0</v>
      </c>
      <c r="E309" s="118">
        <f>SUM(E310:E311)</f>
        <v>501421</v>
      </c>
      <c r="F309" s="118">
        <f>SUM(F310:F311)</f>
        <v>501421</v>
      </c>
      <c r="G309" s="118">
        <f t="shared" si="87"/>
        <v>0</v>
      </c>
      <c r="H309" s="118">
        <f>SUM(H310:H311)</f>
        <v>0</v>
      </c>
      <c r="I309" s="118">
        <f>SUM(I310:I311)</f>
        <v>0</v>
      </c>
      <c r="J309" s="118">
        <f t="shared" si="88"/>
        <v>0</v>
      </c>
      <c r="K309" s="118">
        <f>SUM(K310:K311)</f>
        <v>0</v>
      </c>
      <c r="L309" s="118">
        <f>SUM(L310:L311)</f>
        <v>0</v>
      </c>
      <c r="M309" s="118">
        <f t="shared" si="89"/>
        <v>0</v>
      </c>
      <c r="N309" s="118">
        <f>SUM(N310:N311)</f>
        <v>833074</v>
      </c>
      <c r="O309" s="118">
        <f>SUM(O310:O311)</f>
        <v>833074</v>
      </c>
      <c r="P309" s="118">
        <f t="shared" si="90"/>
        <v>0</v>
      </c>
      <c r="Q309" s="118">
        <f>SUM(Q310:Q311)</f>
        <v>0</v>
      </c>
      <c r="R309" s="118">
        <f>SUM(R310:R311)</f>
        <v>0</v>
      </c>
      <c r="S309" s="118">
        <f t="shared" si="91"/>
        <v>0</v>
      </c>
      <c r="T309" s="118">
        <f>SUM(T310:T311)</f>
        <v>0</v>
      </c>
      <c r="U309" s="118">
        <f>SUM(U310:U311)</f>
        <v>0</v>
      </c>
      <c r="V309" s="118">
        <f t="shared" si="92"/>
        <v>0</v>
      </c>
      <c r="W309" s="118">
        <f>SUM(W310:W311)</f>
        <v>0</v>
      </c>
      <c r="X309" s="118">
        <f>SUM(X310:X311)</f>
        <v>0</v>
      </c>
      <c r="Y309" s="118">
        <f t="shared" si="93"/>
        <v>0</v>
      </c>
      <c r="Z309" s="118">
        <f>SUM(Z310:Z311)</f>
        <v>0</v>
      </c>
      <c r="AA309" s="118">
        <f>SUM(AA310:AA311)</f>
        <v>0</v>
      </c>
      <c r="AB309" s="118">
        <f t="shared" si="94"/>
        <v>0</v>
      </c>
      <c r="AC309" s="116"/>
      <c r="AD309" s="116"/>
      <c r="AE309" s="116"/>
      <c r="AF309" s="116"/>
      <c r="AG309" s="116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  <c r="AV309" s="116"/>
      <c r="AW309" s="116"/>
      <c r="AX309" s="116"/>
      <c r="AY309" s="116"/>
      <c r="AZ309" s="116"/>
      <c r="BA309" s="116"/>
      <c r="BB309" s="116"/>
      <c r="BC309" s="116"/>
      <c r="BD309" s="116"/>
      <c r="BE309" s="116"/>
      <c r="BF309" s="116"/>
      <c r="BG309" s="116"/>
      <c r="BH309" s="116"/>
      <c r="BI309" s="116"/>
      <c r="BJ309" s="116"/>
      <c r="BK309" s="116"/>
      <c r="BL309" s="116"/>
      <c r="BM309" s="116"/>
      <c r="BN309" s="116"/>
      <c r="BO309" s="116"/>
      <c r="BP309" s="116"/>
      <c r="BQ309" s="116"/>
      <c r="BR309" s="116"/>
      <c r="BS309" s="116"/>
      <c r="BT309" s="116"/>
      <c r="BU309" s="116"/>
      <c r="BV309" s="116"/>
      <c r="BW309" s="116"/>
      <c r="BX309" s="116"/>
      <c r="BY309" s="116"/>
      <c r="BZ309" s="116"/>
      <c r="CA309" s="116"/>
      <c r="CB309" s="116"/>
      <c r="CC309" s="116"/>
      <c r="CD309" s="116"/>
      <c r="CE309" s="116"/>
      <c r="CF309" s="116"/>
      <c r="CG309" s="116"/>
      <c r="CH309" s="116"/>
      <c r="CI309" s="116"/>
      <c r="CJ309" s="116"/>
      <c r="CK309" s="116"/>
      <c r="CL309" s="116"/>
      <c r="CM309" s="116"/>
      <c r="CN309" s="116"/>
      <c r="CO309" s="116"/>
      <c r="CP309" s="116"/>
      <c r="CQ309" s="116"/>
      <c r="CR309" s="116"/>
      <c r="CS309" s="116"/>
      <c r="CT309" s="116"/>
      <c r="CU309" s="116"/>
      <c r="CV309" s="116"/>
      <c r="CW309" s="116"/>
      <c r="CX309" s="116"/>
      <c r="CY309" s="116"/>
      <c r="CZ309" s="116"/>
      <c r="DA309" s="116"/>
      <c r="DB309" s="116"/>
      <c r="DC309" s="116"/>
      <c r="DD309" s="116"/>
      <c r="DE309" s="116"/>
      <c r="DF309" s="116"/>
      <c r="DG309" s="116"/>
      <c r="DH309" s="116"/>
      <c r="DI309" s="116"/>
      <c r="DJ309" s="116"/>
      <c r="DK309" s="116"/>
      <c r="DL309" s="116"/>
      <c r="DM309" s="116"/>
      <c r="DN309" s="116"/>
      <c r="DO309" s="116"/>
      <c r="DP309" s="116"/>
      <c r="DQ309" s="116"/>
      <c r="DR309" s="116"/>
      <c r="DS309" s="116"/>
      <c r="DT309" s="116"/>
      <c r="DU309" s="116"/>
      <c r="DV309" s="116"/>
      <c r="DW309" s="116"/>
      <c r="DX309" s="116"/>
      <c r="DY309" s="116"/>
      <c r="DZ309" s="116"/>
      <c r="EA309" s="116"/>
      <c r="EB309" s="116"/>
      <c r="EC309" s="116"/>
      <c r="ED309" s="116"/>
      <c r="EE309" s="116"/>
      <c r="EF309" s="116"/>
      <c r="EG309" s="116"/>
      <c r="EH309" s="116"/>
      <c r="EI309" s="116"/>
      <c r="EJ309" s="116"/>
      <c r="EK309" s="116"/>
      <c r="EL309" s="116"/>
      <c r="EM309" s="116"/>
      <c r="EN309" s="116"/>
      <c r="EO309" s="116"/>
      <c r="EP309" s="116"/>
      <c r="EQ309" s="116"/>
      <c r="ER309" s="116"/>
      <c r="ES309" s="116"/>
      <c r="ET309" s="116"/>
      <c r="EU309" s="116"/>
      <c r="EV309" s="116"/>
      <c r="EW309" s="116"/>
      <c r="EX309" s="116"/>
      <c r="EY309" s="116"/>
      <c r="EZ309" s="116"/>
      <c r="FA309" s="116"/>
      <c r="FB309" s="116"/>
      <c r="FC309" s="116"/>
      <c r="FD309" s="116"/>
      <c r="FE309" s="116"/>
      <c r="FF309" s="116"/>
      <c r="FG309" s="116"/>
      <c r="FH309" s="116"/>
      <c r="FI309" s="116"/>
      <c r="FJ309" s="116"/>
      <c r="FK309" s="116"/>
      <c r="FL309" s="116"/>
      <c r="FM309" s="116"/>
      <c r="FN309" s="116"/>
      <c r="FO309" s="116"/>
      <c r="FP309" s="116"/>
      <c r="FQ309" s="116"/>
      <c r="FR309" s="116"/>
      <c r="FS309" s="116"/>
      <c r="FT309" s="116"/>
      <c r="FU309" s="116"/>
      <c r="FV309" s="116"/>
      <c r="FW309" s="116"/>
      <c r="FX309" s="116"/>
      <c r="FY309" s="116"/>
      <c r="FZ309" s="116"/>
      <c r="GA309" s="116"/>
      <c r="GB309" s="116"/>
      <c r="GC309" s="116"/>
      <c r="GD309" s="100"/>
      <c r="GE309" s="100"/>
      <c r="GF309" s="100"/>
      <c r="GG309" s="100"/>
      <c r="GH309" s="100"/>
      <c r="GI309" s="100"/>
      <c r="GJ309" s="100"/>
      <c r="GK309" s="100"/>
      <c r="GL309" s="100"/>
      <c r="GM309" s="100"/>
      <c r="GN309" s="100"/>
      <c r="GO309" s="100"/>
      <c r="GP309" s="100"/>
      <c r="GQ309" s="100"/>
      <c r="GR309" s="100"/>
      <c r="GS309" s="100"/>
      <c r="GT309" s="100"/>
      <c r="GU309" s="100"/>
      <c r="GV309" s="100"/>
      <c r="GW309" s="100"/>
      <c r="GX309" s="100"/>
      <c r="GY309" s="100"/>
      <c r="GZ309" s="100"/>
      <c r="HA309" s="100"/>
      <c r="HB309" s="100"/>
      <c r="HC309" s="100"/>
      <c r="HD309" s="100"/>
      <c r="HE309" s="100"/>
      <c r="HF309" s="100"/>
      <c r="HG309" s="100"/>
      <c r="HH309" s="100"/>
      <c r="HI309" s="100"/>
      <c r="HJ309" s="100"/>
      <c r="HK309" s="100"/>
      <c r="HL309" s="100"/>
      <c r="HM309" s="100"/>
      <c r="HN309" s="100"/>
      <c r="HO309" s="100"/>
      <c r="HP309" s="100"/>
      <c r="HQ309" s="100"/>
      <c r="HR309" s="100"/>
      <c r="HS309" s="100"/>
      <c r="HT309" s="100"/>
      <c r="HU309" s="100"/>
      <c r="HV309" s="100"/>
      <c r="HW309" s="100"/>
      <c r="HX309" s="100"/>
      <c r="HY309" s="100"/>
      <c r="HZ309" s="100"/>
      <c r="IA309" s="100"/>
      <c r="IB309" s="100"/>
      <c r="IC309" s="100"/>
      <c r="ID309" s="100"/>
      <c r="IE309" s="100"/>
      <c r="IF309" s="100"/>
      <c r="IG309" s="100"/>
      <c r="IH309" s="100"/>
      <c r="II309" s="100"/>
      <c r="IJ309" s="100"/>
      <c r="IK309" s="100"/>
      <c r="IL309" s="100"/>
      <c r="IM309" s="100"/>
      <c r="IN309" s="100"/>
      <c r="IO309" s="100"/>
      <c r="IP309" s="100"/>
      <c r="IQ309" s="100"/>
      <c r="IR309" s="100"/>
    </row>
    <row r="310" spans="1:252" ht="62.4" x14ac:dyDescent="0.3">
      <c r="A310" s="123" t="s">
        <v>345</v>
      </c>
      <c r="B310" s="124">
        <f t="shared" ref="B310:D335" si="95">E310+H310+K310+N310+Q310+T310+W310+Z310</f>
        <v>260660</v>
      </c>
      <c r="C310" s="124">
        <f t="shared" si="95"/>
        <v>260660</v>
      </c>
      <c r="D310" s="124">
        <f t="shared" si="95"/>
        <v>0</v>
      </c>
      <c r="E310" s="124">
        <v>47615</v>
      </c>
      <c r="F310" s="124">
        <v>47615</v>
      </c>
      <c r="G310" s="124">
        <f t="shared" ref="G310:G335" si="96">F310-E310</f>
        <v>0</v>
      </c>
      <c r="H310" s="124">
        <v>0</v>
      </c>
      <c r="I310" s="124">
        <v>0</v>
      </c>
      <c r="J310" s="124">
        <f t="shared" ref="J310:J335" si="97">I310-H310</f>
        <v>0</v>
      </c>
      <c r="K310" s="124">
        <v>0</v>
      </c>
      <c r="L310" s="124">
        <v>0</v>
      </c>
      <c r="M310" s="124">
        <f t="shared" ref="M310:M335" si="98">L310-K310</f>
        <v>0</v>
      </c>
      <c r="N310" s="124">
        <f>260660-47615</f>
        <v>213045</v>
      </c>
      <c r="O310" s="124">
        <f>260660-47615</f>
        <v>213045</v>
      </c>
      <c r="P310" s="124">
        <f t="shared" ref="P310:P335" si="99">O310-N310</f>
        <v>0</v>
      </c>
      <c r="Q310" s="124">
        <v>0</v>
      </c>
      <c r="R310" s="124">
        <v>0</v>
      </c>
      <c r="S310" s="124">
        <f t="shared" ref="S310:S335" si="100">R310-Q310</f>
        <v>0</v>
      </c>
      <c r="T310" s="124">
        <v>0</v>
      </c>
      <c r="U310" s="124">
        <v>0</v>
      </c>
      <c r="V310" s="124">
        <f t="shared" ref="V310:V335" si="101">U310-T310</f>
        <v>0</v>
      </c>
      <c r="W310" s="124">
        <v>0</v>
      </c>
      <c r="X310" s="124">
        <v>0</v>
      </c>
      <c r="Y310" s="124">
        <f t="shared" ref="Y310:Y335" si="102">X310-W310</f>
        <v>0</v>
      </c>
      <c r="Z310" s="124">
        <v>0</v>
      </c>
      <c r="AA310" s="124">
        <v>0</v>
      </c>
      <c r="AB310" s="124">
        <f t="shared" ref="AB310:AB335" si="103">AA310-Z310</f>
        <v>0</v>
      </c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  <c r="AV310" s="100"/>
      <c r="AW310" s="100"/>
      <c r="AX310" s="100"/>
      <c r="AY310" s="100"/>
      <c r="AZ310" s="100"/>
      <c r="BA310" s="100"/>
      <c r="BB310" s="100"/>
      <c r="BC310" s="100"/>
      <c r="BD310" s="100"/>
      <c r="BE310" s="100"/>
      <c r="BF310" s="100"/>
      <c r="BG310" s="100"/>
      <c r="BH310" s="100"/>
      <c r="BI310" s="100"/>
      <c r="BJ310" s="100"/>
      <c r="BK310" s="100"/>
      <c r="BL310" s="100"/>
      <c r="BM310" s="100"/>
      <c r="BN310" s="100"/>
      <c r="BO310" s="100"/>
      <c r="BP310" s="100"/>
      <c r="BQ310" s="100"/>
      <c r="BR310" s="100"/>
      <c r="BS310" s="100"/>
      <c r="BT310" s="100"/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  <c r="EN310" s="100"/>
      <c r="EO310" s="100"/>
      <c r="EP310" s="100"/>
      <c r="EQ310" s="100"/>
      <c r="ER310" s="100"/>
      <c r="ES310" s="100"/>
      <c r="ET310" s="100"/>
      <c r="EU310" s="100"/>
      <c r="EV310" s="100"/>
      <c r="EW310" s="100"/>
      <c r="EX310" s="100"/>
      <c r="EY310" s="100"/>
      <c r="EZ310" s="100"/>
      <c r="FA310" s="100"/>
      <c r="FB310" s="100"/>
      <c r="FC310" s="100"/>
      <c r="FD310" s="100"/>
      <c r="FE310" s="100"/>
      <c r="FF310" s="100"/>
      <c r="FG310" s="100"/>
      <c r="FH310" s="100"/>
      <c r="FI310" s="100"/>
      <c r="FJ310" s="116"/>
      <c r="FK310" s="116"/>
      <c r="FL310" s="116"/>
      <c r="FM310" s="116"/>
      <c r="FN310" s="116"/>
      <c r="FO310" s="116"/>
      <c r="FP310" s="116"/>
      <c r="FQ310" s="116"/>
      <c r="FR310" s="116"/>
      <c r="FS310" s="116"/>
      <c r="FT310" s="116"/>
      <c r="FU310" s="116"/>
      <c r="FV310" s="116"/>
      <c r="FW310" s="116"/>
      <c r="FX310" s="116"/>
      <c r="FY310" s="116"/>
      <c r="FZ310" s="116"/>
      <c r="GA310" s="116"/>
      <c r="GB310" s="116"/>
      <c r="GC310" s="116"/>
      <c r="GD310" s="100"/>
      <c r="GE310" s="100"/>
      <c r="GF310" s="100"/>
      <c r="GG310" s="100"/>
      <c r="GH310" s="100"/>
      <c r="GI310" s="100"/>
      <c r="GJ310" s="100"/>
      <c r="GK310" s="100"/>
      <c r="GL310" s="100"/>
      <c r="GM310" s="100"/>
      <c r="GN310" s="100"/>
      <c r="GO310" s="100"/>
      <c r="GP310" s="100"/>
      <c r="GQ310" s="100"/>
      <c r="GR310" s="100"/>
      <c r="GS310" s="100"/>
      <c r="GT310" s="100"/>
      <c r="GU310" s="100"/>
      <c r="GV310" s="100"/>
      <c r="GW310" s="100"/>
      <c r="GX310" s="100"/>
      <c r="GY310" s="100"/>
      <c r="GZ310" s="100"/>
      <c r="HA310" s="100"/>
      <c r="HB310" s="100"/>
      <c r="HC310" s="100"/>
      <c r="HD310" s="100"/>
      <c r="HE310" s="100"/>
      <c r="HF310" s="100"/>
      <c r="HG310" s="100"/>
      <c r="HH310" s="100"/>
      <c r="HI310" s="100"/>
      <c r="HJ310" s="100"/>
      <c r="HK310" s="100"/>
      <c r="HL310" s="100"/>
      <c r="HM310" s="100"/>
      <c r="HN310" s="100"/>
      <c r="HO310" s="100"/>
      <c r="HP310" s="100"/>
      <c r="HQ310" s="100"/>
      <c r="HR310" s="100"/>
      <c r="HS310" s="100"/>
      <c r="HT310" s="100"/>
      <c r="HU310" s="100"/>
      <c r="HV310" s="100"/>
      <c r="HW310" s="100"/>
      <c r="HX310" s="100"/>
      <c r="HY310" s="100"/>
      <c r="HZ310" s="100"/>
      <c r="IA310" s="100"/>
      <c r="IB310" s="100"/>
      <c r="IC310" s="100"/>
      <c r="ID310" s="100"/>
      <c r="IE310" s="100"/>
      <c r="IF310" s="100"/>
      <c r="IG310" s="100"/>
      <c r="IH310" s="100"/>
      <c r="II310" s="100"/>
      <c r="IJ310" s="100"/>
      <c r="IK310" s="100"/>
      <c r="IL310" s="100"/>
      <c r="IM310" s="100"/>
      <c r="IN310" s="100"/>
      <c r="IO310" s="100"/>
      <c r="IP310" s="100"/>
      <c r="IQ310" s="100"/>
      <c r="IR310" s="100"/>
    </row>
    <row r="311" spans="1:252" ht="78" x14ac:dyDescent="0.3">
      <c r="A311" s="123" t="s">
        <v>346</v>
      </c>
      <c r="B311" s="124">
        <f t="shared" si="95"/>
        <v>1073835</v>
      </c>
      <c r="C311" s="124">
        <f t="shared" si="95"/>
        <v>1073835</v>
      </c>
      <c r="D311" s="124">
        <f t="shared" si="95"/>
        <v>0</v>
      </c>
      <c r="E311" s="124">
        <v>453806</v>
      </c>
      <c r="F311" s="124">
        <v>453806</v>
      </c>
      <c r="G311" s="124">
        <f t="shared" si="96"/>
        <v>0</v>
      </c>
      <c r="H311" s="124">
        <v>0</v>
      </c>
      <c r="I311" s="124">
        <v>0</v>
      </c>
      <c r="J311" s="124">
        <f t="shared" si="97"/>
        <v>0</v>
      </c>
      <c r="K311" s="124">
        <v>0</v>
      </c>
      <c r="L311" s="124">
        <v>0</v>
      </c>
      <c r="M311" s="124">
        <f t="shared" si="98"/>
        <v>0</v>
      </c>
      <c r="N311" s="124">
        <f>1073835-453806</f>
        <v>620029</v>
      </c>
      <c r="O311" s="124">
        <f>1073835-453806</f>
        <v>620029</v>
      </c>
      <c r="P311" s="124">
        <f t="shared" si="99"/>
        <v>0</v>
      </c>
      <c r="Q311" s="124">
        <v>0</v>
      </c>
      <c r="R311" s="124">
        <v>0</v>
      </c>
      <c r="S311" s="124">
        <f t="shared" si="100"/>
        <v>0</v>
      </c>
      <c r="T311" s="124">
        <v>0</v>
      </c>
      <c r="U311" s="124">
        <v>0</v>
      </c>
      <c r="V311" s="124">
        <f t="shared" si="101"/>
        <v>0</v>
      </c>
      <c r="W311" s="124">
        <v>0</v>
      </c>
      <c r="X311" s="124">
        <v>0</v>
      </c>
      <c r="Y311" s="124">
        <f t="shared" si="102"/>
        <v>0</v>
      </c>
      <c r="Z311" s="124">
        <v>0</v>
      </c>
      <c r="AA311" s="124">
        <v>0</v>
      </c>
      <c r="AB311" s="124">
        <f t="shared" si="103"/>
        <v>0</v>
      </c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  <c r="AV311" s="100"/>
      <c r="AW311" s="100"/>
      <c r="AX311" s="100"/>
      <c r="AY311" s="100"/>
      <c r="AZ311" s="100"/>
      <c r="BA311" s="100"/>
      <c r="BB311" s="100"/>
      <c r="BC311" s="100"/>
      <c r="BD311" s="100"/>
      <c r="BE311" s="100"/>
      <c r="BF311" s="100"/>
      <c r="BG311" s="100"/>
      <c r="BH311" s="100"/>
      <c r="BI311" s="100"/>
      <c r="BJ311" s="100"/>
      <c r="BK311" s="100"/>
      <c r="BL311" s="100"/>
      <c r="BM311" s="100"/>
      <c r="BN311" s="100"/>
      <c r="BO311" s="100"/>
      <c r="BP311" s="100"/>
      <c r="BQ311" s="100"/>
      <c r="BR311" s="100"/>
      <c r="BS311" s="100"/>
      <c r="BT311" s="100"/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  <c r="EN311" s="100"/>
      <c r="EO311" s="100"/>
      <c r="EP311" s="100"/>
      <c r="EQ311" s="100"/>
      <c r="ER311" s="100"/>
      <c r="ES311" s="100"/>
      <c r="ET311" s="100"/>
      <c r="EU311" s="100"/>
      <c r="EV311" s="100"/>
      <c r="EW311" s="100"/>
      <c r="EX311" s="100"/>
      <c r="EY311" s="100"/>
      <c r="EZ311" s="100"/>
      <c r="FA311" s="100"/>
      <c r="FB311" s="100"/>
      <c r="FC311" s="100"/>
      <c r="FD311" s="100"/>
      <c r="FE311" s="100"/>
      <c r="FF311" s="100"/>
      <c r="FG311" s="100"/>
      <c r="FH311" s="100"/>
      <c r="FI311" s="100"/>
      <c r="FJ311" s="116"/>
      <c r="FK311" s="116"/>
      <c r="FL311" s="116"/>
      <c r="FM311" s="116"/>
      <c r="FN311" s="116"/>
      <c r="FO311" s="116"/>
      <c r="FP311" s="116"/>
      <c r="FQ311" s="116"/>
      <c r="FR311" s="116"/>
      <c r="FS311" s="116"/>
      <c r="FT311" s="116"/>
      <c r="FU311" s="116"/>
      <c r="FV311" s="116"/>
      <c r="FW311" s="116"/>
      <c r="FX311" s="116"/>
      <c r="FY311" s="116"/>
      <c r="FZ311" s="116"/>
      <c r="GA311" s="116"/>
      <c r="GB311" s="116"/>
      <c r="GC311" s="116"/>
      <c r="GD311" s="100"/>
      <c r="GE311" s="100"/>
      <c r="GF311" s="100"/>
      <c r="GG311" s="100"/>
      <c r="GH311" s="100"/>
      <c r="GI311" s="100"/>
      <c r="GJ311" s="100"/>
      <c r="GK311" s="100"/>
      <c r="GL311" s="100"/>
      <c r="GM311" s="100"/>
      <c r="GN311" s="100"/>
      <c r="GO311" s="100"/>
      <c r="GP311" s="100"/>
      <c r="GQ311" s="100"/>
      <c r="GR311" s="100"/>
      <c r="GS311" s="100"/>
      <c r="GT311" s="100"/>
      <c r="GU311" s="100"/>
      <c r="GV311" s="100"/>
      <c r="GW311" s="100"/>
      <c r="GX311" s="100"/>
      <c r="GY311" s="100"/>
      <c r="GZ311" s="100"/>
      <c r="HA311" s="100"/>
      <c r="HB311" s="100"/>
      <c r="HC311" s="100"/>
      <c r="HD311" s="100"/>
      <c r="HE311" s="100"/>
      <c r="HF311" s="100"/>
      <c r="HG311" s="100"/>
      <c r="HH311" s="100"/>
      <c r="HI311" s="100"/>
      <c r="HJ311" s="100"/>
      <c r="HK311" s="100"/>
      <c r="HL311" s="100"/>
      <c r="HM311" s="100"/>
      <c r="HN311" s="100"/>
      <c r="HO311" s="100"/>
      <c r="HP311" s="100"/>
      <c r="HQ311" s="100"/>
      <c r="HR311" s="100"/>
      <c r="HS311" s="100"/>
      <c r="HT311" s="100"/>
      <c r="HU311" s="100"/>
      <c r="HV311" s="100"/>
      <c r="HW311" s="100"/>
      <c r="HX311" s="100"/>
      <c r="HY311" s="100"/>
      <c r="HZ311" s="100"/>
      <c r="IA311" s="100"/>
      <c r="IB311" s="100"/>
      <c r="IC311" s="100"/>
      <c r="ID311" s="100"/>
      <c r="IE311" s="100"/>
      <c r="IF311" s="100"/>
      <c r="IG311" s="100"/>
      <c r="IH311" s="100"/>
      <c r="II311" s="100"/>
      <c r="IJ311" s="100"/>
      <c r="IK311" s="100"/>
      <c r="IL311" s="100"/>
      <c r="IM311" s="100"/>
      <c r="IN311" s="100"/>
      <c r="IO311" s="100"/>
      <c r="IP311" s="100"/>
      <c r="IQ311" s="100"/>
      <c r="IR311" s="100"/>
    </row>
    <row r="312" spans="1:252" x14ac:dyDescent="0.3">
      <c r="A312" s="117" t="s">
        <v>347</v>
      </c>
      <c r="B312" s="118">
        <f t="shared" si="95"/>
        <v>164434</v>
      </c>
      <c r="C312" s="118">
        <f t="shared" si="95"/>
        <v>164434</v>
      </c>
      <c r="D312" s="118">
        <f t="shared" si="95"/>
        <v>0</v>
      </c>
      <c r="E312" s="118">
        <f>SUM(E313,E318,E322,E330)</f>
        <v>0</v>
      </c>
      <c r="F312" s="118">
        <f>SUM(F313,F318,F322,F330)</f>
        <v>0</v>
      </c>
      <c r="G312" s="118">
        <f t="shared" si="96"/>
        <v>0</v>
      </c>
      <c r="H312" s="118">
        <f t="shared" ref="H312:I312" si="104">SUM(H313,H318,H322,H330)</f>
        <v>0</v>
      </c>
      <c r="I312" s="118">
        <f t="shared" si="104"/>
        <v>0</v>
      </c>
      <c r="J312" s="118">
        <f t="shared" si="97"/>
        <v>0</v>
      </c>
      <c r="K312" s="118">
        <f t="shared" ref="K312:L312" si="105">SUM(K313,K318,K322,K330)</f>
        <v>163104</v>
      </c>
      <c r="L312" s="118">
        <f t="shared" si="105"/>
        <v>163104</v>
      </c>
      <c r="M312" s="118">
        <f t="shared" si="98"/>
        <v>0</v>
      </c>
      <c r="N312" s="118">
        <f t="shared" ref="N312:O312" si="106">SUM(N313,N318,N322,N330)</f>
        <v>0</v>
      </c>
      <c r="O312" s="118">
        <f t="shared" si="106"/>
        <v>0</v>
      </c>
      <c r="P312" s="118">
        <f t="shared" si="99"/>
        <v>0</v>
      </c>
      <c r="Q312" s="118">
        <f t="shared" ref="Q312:R312" si="107">SUM(Q313,Q318,Q322,Q330)</f>
        <v>1330</v>
      </c>
      <c r="R312" s="118">
        <f t="shared" si="107"/>
        <v>1330</v>
      </c>
      <c r="S312" s="118">
        <f t="shared" si="100"/>
        <v>0</v>
      </c>
      <c r="T312" s="118">
        <f t="shared" ref="T312:U312" si="108">SUM(T313,T318,T322,T330)</f>
        <v>0</v>
      </c>
      <c r="U312" s="118">
        <f t="shared" si="108"/>
        <v>0</v>
      </c>
      <c r="V312" s="118">
        <f t="shared" si="101"/>
        <v>0</v>
      </c>
      <c r="W312" s="118">
        <f t="shared" ref="W312:X312" si="109">SUM(W313,W318,W322,W330)</f>
        <v>0</v>
      </c>
      <c r="X312" s="118">
        <f t="shared" si="109"/>
        <v>0</v>
      </c>
      <c r="Y312" s="118">
        <f t="shared" si="102"/>
        <v>0</v>
      </c>
      <c r="Z312" s="118">
        <f t="shared" ref="Z312:AA312" si="110">SUM(Z313,Z318,Z322,Z330)</f>
        <v>0</v>
      </c>
      <c r="AA312" s="118">
        <f t="shared" si="110"/>
        <v>0</v>
      </c>
      <c r="AB312" s="118">
        <f t="shared" si="103"/>
        <v>0</v>
      </c>
      <c r="AC312" s="116"/>
      <c r="AD312" s="116"/>
      <c r="AE312" s="116"/>
      <c r="AF312" s="116"/>
      <c r="AG312" s="116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  <c r="AV312" s="116"/>
      <c r="AW312" s="116"/>
      <c r="AX312" s="116"/>
      <c r="AY312" s="116"/>
      <c r="AZ312" s="116"/>
      <c r="BA312" s="116"/>
      <c r="BB312" s="116"/>
      <c r="BC312" s="116"/>
      <c r="BD312" s="116"/>
      <c r="BE312" s="116"/>
      <c r="BF312" s="116"/>
      <c r="BG312" s="116"/>
      <c r="BH312" s="116"/>
      <c r="BI312" s="116"/>
      <c r="BJ312" s="116"/>
      <c r="BK312" s="116"/>
      <c r="BL312" s="116"/>
      <c r="BM312" s="116"/>
      <c r="BN312" s="116"/>
      <c r="BO312" s="116"/>
      <c r="BP312" s="116"/>
      <c r="BQ312" s="116"/>
      <c r="BR312" s="116"/>
      <c r="BS312" s="116"/>
      <c r="BT312" s="116"/>
      <c r="BU312" s="116"/>
      <c r="BV312" s="116"/>
      <c r="BW312" s="116"/>
      <c r="BX312" s="116"/>
      <c r="BY312" s="116"/>
      <c r="BZ312" s="116"/>
      <c r="CA312" s="116"/>
      <c r="CB312" s="116"/>
      <c r="CC312" s="116"/>
      <c r="CD312" s="116"/>
      <c r="CE312" s="116"/>
      <c r="CF312" s="116"/>
      <c r="CG312" s="116"/>
      <c r="CH312" s="116"/>
      <c r="CI312" s="116"/>
      <c r="CJ312" s="116"/>
      <c r="CK312" s="116"/>
      <c r="CL312" s="116"/>
      <c r="CM312" s="116"/>
      <c r="CN312" s="116"/>
      <c r="CO312" s="116"/>
      <c r="CP312" s="116"/>
      <c r="CQ312" s="116"/>
      <c r="CR312" s="116"/>
      <c r="CS312" s="116"/>
      <c r="CT312" s="116"/>
      <c r="CU312" s="116"/>
      <c r="CV312" s="116"/>
      <c r="CW312" s="116"/>
      <c r="CX312" s="116"/>
      <c r="CY312" s="116"/>
      <c r="CZ312" s="116"/>
      <c r="DA312" s="116"/>
      <c r="DB312" s="116"/>
      <c r="DC312" s="116"/>
      <c r="DD312" s="116"/>
      <c r="DE312" s="116"/>
      <c r="DF312" s="116"/>
      <c r="DG312" s="116"/>
      <c r="DH312" s="116"/>
      <c r="DI312" s="116"/>
      <c r="DJ312" s="116"/>
      <c r="DK312" s="116"/>
      <c r="DL312" s="116"/>
      <c r="DM312" s="116"/>
      <c r="DN312" s="116"/>
      <c r="DO312" s="116"/>
      <c r="DP312" s="116"/>
      <c r="DQ312" s="116"/>
      <c r="DR312" s="116"/>
      <c r="DS312" s="116"/>
      <c r="DT312" s="116"/>
      <c r="DU312" s="116"/>
      <c r="DV312" s="116"/>
      <c r="DW312" s="116"/>
      <c r="DX312" s="116"/>
      <c r="DY312" s="116"/>
      <c r="DZ312" s="116"/>
      <c r="EA312" s="116"/>
      <c r="EB312" s="116"/>
      <c r="EC312" s="116"/>
      <c r="ED312" s="116"/>
      <c r="EE312" s="116"/>
      <c r="EF312" s="116"/>
      <c r="EG312" s="116"/>
      <c r="EH312" s="116"/>
      <c r="EI312" s="116"/>
      <c r="EJ312" s="116"/>
      <c r="EK312" s="116"/>
      <c r="EL312" s="116"/>
      <c r="EM312" s="116"/>
      <c r="EN312" s="116"/>
      <c r="EO312" s="116"/>
      <c r="EP312" s="116"/>
      <c r="EQ312" s="116"/>
      <c r="ER312" s="116"/>
      <c r="ES312" s="116"/>
      <c r="ET312" s="116"/>
      <c r="EU312" s="116"/>
      <c r="EV312" s="116"/>
      <c r="EW312" s="116"/>
      <c r="EX312" s="116"/>
      <c r="EY312" s="116"/>
      <c r="EZ312" s="116"/>
      <c r="FA312" s="116"/>
      <c r="FB312" s="116"/>
      <c r="FC312" s="116"/>
      <c r="FD312" s="116"/>
      <c r="FE312" s="116"/>
      <c r="FF312" s="116"/>
      <c r="FG312" s="116"/>
      <c r="FH312" s="116"/>
      <c r="FI312" s="116"/>
      <c r="FJ312" s="100"/>
      <c r="FK312" s="100"/>
      <c r="FL312" s="100"/>
      <c r="FM312" s="100"/>
      <c r="FN312" s="100"/>
      <c r="FO312" s="100"/>
      <c r="FP312" s="100"/>
      <c r="FQ312" s="100"/>
      <c r="FR312" s="100"/>
      <c r="FS312" s="100"/>
      <c r="FT312" s="100"/>
      <c r="FU312" s="100"/>
      <c r="FV312" s="100"/>
      <c r="FW312" s="100"/>
      <c r="FX312" s="100"/>
      <c r="FY312" s="100"/>
      <c r="FZ312" s="100"/>
      <c r="GA312" s="100"/>
      <c r="GB312" s="100"/>
      <c r="GC312" s="100"/>
      <c r="GD312" s="116"/>
      <c r="GE312" s="116"/>
      <c r="GF312" s="116"/>
      <c r="GG312" s="116"/>
      <c r="GH312" s="116"/>
      <c r="GI312" s="116"/>
      <c r="GJ312" s="116"/>
      <c r="GK312" s="116"/>
      <c r="GL312" s="116"/>
      <c r="GM312" s="116"/>
      <c r="GN312" s="116"/>
      <c r="GO312" s="116"/>
      <c r="GP312" s="116"/>
      <c r="GQ312" s="116"/>
      <c r="GR312" s="116"/>
      <c r="GS312" s="116"/>
      <c r="GT312" s="116"/>
      <c r="GU312" s="116"/>
      <c r="GV312" s="116"/>
      <c r="GW312" s="116"/>
      <c r="GX312" s="116"/>
      <c r="GY312" s="116"/>
      <c r="GZ312" s="116"/>
      <c r="HA312" s="116"/>
      <c r="HB312" s="116"/>
      <c r="HC312" s="116"/>
      <c r="HD312" s="116"/>
      <c r="HE312" s="116"/>
      <c r="HF312" s="116"/>
      <c r="HG312" s="116"/>
      <c r="HH312" s="116"/>
      <c r="HI312" s="116"/>
      <c r="HJ312" s="116"/>
      <c r="HK312" s="116"/>
      <c r="HL312" s="116"/>
      <c r="HM312" s="116"/>
      <c r="HN312" s="116"/>
      <c r="HO312" s="116"/>
      <c r="HP312" s="116"/>
      <c r="HQ312" s="116"/>
      <c r="HR312" s="116"/>
      <c r="HS312" s="116"/>
      <c r="HT312" s="116"/>
      <c r="HU312" s="116"/>
      <c r="HV312" s="116"/>
      <c r="HW312" s="116"/>
      <c r="HX312" s="116"/>
      <c r="HY312" s="116"/>
      <c r="HZ312" s="116"/>
      <c r="IA312" s="116"/>
      <c r="IB312" s="116"/>
      <c r="IC312" s="116"/>
      <c r="ID312" s="116"/>
      <c r="IE312" s="116"/>
      <c r="IF312" s="116"/>
      <c r="IG312" s="116"/>
      <c r="IH312" s="116"/>
      <c r="II312" s="116"/>
      <c r="IJ312" s="116"/>
      <c r="IK312" s="116"/>
      <c r="IL312" s="116"/>
      <c r="IM312" s="116"/>
      <c r="IN312" s="116"/>
      <c r="IO312" s="116"/>
      <c r="IP312" s="116"/>
      <c r="IQ312" s="116"/>
      <c r="IR312" s="116"/>
    </row>
    <row r="313" spans="1:252" x14ac:dyDescent="0.3">
      <c r="A313" s="117" t="s">
        <v>86</v>
      </c>
      <c r="B313" s="118">
        <f t="shared" si="95"/>
        <v>111240</v>
      </c>
      <c r="C313" s="118">
        <f t="shared" si="95"/>
        <v>111240</v>
      </c>
      <c r="D313" s="118">
        <f t="shared" si="95"/>
        <v>0</v>
      </c>
      <c r="E313" s="118">
        <f>SUM(E314)</f>
        <v>0</v>
      </c>
      <c r="F313" s="118">
        <f>SUM(F314)</f>
        <v>0</v>
      </c>
      <c r="G313" s="118">
        <f t="shared" si="96"/>
        <v>0</v>
      </c>
      <c r="H313" s="118">
        <f>SUM(H314)</f>
        <v>0</v>
      </c>
      <c r="I313" s="118">
        <f>SUM(I314)</f>
        <v>0</v>
      </c>
      <c r="J313" s="118">
        <f t="shared" si="97"/>
        <v>0</v>
      </c>
      <c r="K313" s="118">
        <f>SUM(K314)</f>
        <v>111240</v>
      </c>
      <c r="L313" s="118">
        <f>SUM(L314)</f>
        <v>111240</v>
      </c>
      <c r="M313" s="118">
        <f t="shared" si="98"/>
        <v>0</v>
      </c>
      <c r="N313" s="118">
        <f>SUM(N314)</f>
        <v>0</v>
      </c>
      <c r="O313" s="118">
        <f>SUM(O314)</f>
        <v>0</v>
      </c>
      <c r="P313" s="118">
        <f t="shared" si="99"/>
        <v>0</v>
      </c>
      <c r="Q313" s="118">
        <f>SUM(Q314)</f>
        <v>0</v>
      </c>
      <c r="R313" s="118">
        <f>SUM(R314)</f>
        <v>0</v>
      </c>
      <c r="S313" s="118">
        <f t="shared" si="100"/>
        <v>0</v>
      </c>
      <c r="T313" s="118">
        <f>SUM(T314)</f>
        <v>0</v>
      </c>
      <c r="U313" s="118">
        <f>SUM(U314)</f>
        <v>0</v>
      </c>
      <c r="V313" s="118">
        <f t="shared" si="101"/>
        <v>0</v>
      </c>
      <c r="W313" s="118">
        <f>SUM(W314)</f>
        <v>0</v>
      </c>
      <c r="X313" s="118">
        <f>SUM(X314)</f>
        <v>0</v>
      </c>
      <c r="Y313" s="118">
        <f t="shared" si="102"/>
        <v>0</v>
      </c>
      <c r="Z313" s="118">
        <f>SUM(Z314)</f>
        <v>0</v>
      </c>
      <c r="AA313" s="118">
        <f>SUM(AA314)</f>
        <v>0</v>
      </c>
      <c r="AB313" s="118">
        <f t="shared" si="103"/>
        <v>0</v>
      </c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  <c r="AV313" s="100"/>
      <c r="AW313" s="100"/>
      <c r="AX313" s="100"/>
      <c r="AY313" s="100"/>
      <c r="AZ313" s="100"/>
      <c r="BA313" s="100"/>
      <c r="BB313" s="100"/>
      <c r="BC313" s="100"/>
      <c r="BD313" s="100"/>
      <c r="BE313" s="100"/>
      <c r="BF313" s="100"/>
      <c r="BG313" s="100"/>
      <c r="BH313" s="100"/>
      <c r="BI313" s="100"/>
      <c r="BJ313" s="100"/>
      <c r="BK313" s="100"/>
      <c r="BL313" s="100"/>
      <c r="BM313" s="100"/>
      <c r="BN313" s="100"/>
      <c r="BO313" s="100"/>
      <c r="BP313" s="100"/>
      <c r="BQ313" s="100"/>
      <c r="BR313" s="100"/>
      <c r="BS313" s="100"/>
      <c r="BT313" s="100"/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  <c r="EN313" s="100"/>
      <c r="EO313" s="100"/>
      <c r="EP313" s="100"/>
      <c r="EQ313" s="100"/>
      <c r="ER313" s="100"/>
      <c r="ES313" s="100"/>
      <c r="ET313" s="100"/>
      <c r="EU313" s="100"/>
      <c r="EV313" s="100"/>
      <c r="EW313" s="100"/>
      <c r="EX313" s="100"/>
      <c r="EY313" s="100"/>
      <c r="EZ313" s="100"/>
      <c r="FA313" s="100"/>
      <c r="FB313" s="100"/>
      <c r="FC313" s="100"/>
      <c r="FD313" s="100"/>
      <c r="FE313" s="100"/>
      <c r="FF313" s="100"/>
      <c r="FG313" s="100"/>
      <c r="FH313" s="100"/>
      <c r="FI313" s="100"/>
      <c r="FJ313" s="100"/>
      <c r="FK313" s="100"/>
      <c r="FL313" s="100"/>
      <c r="FM313" s="100"/>
      <c r="FN313" s="100"/>
      <c r="FO313" s="100"/>
      <c r="FP313" s="100"/>
      <c r="FQ313" s="100"/>
      <c r="FR313" s="100"/>
      <c r="FS313" s="100"/>
      <c r="FT313" s="100"/>
      <c r="FU313" s="100"/>
      <c r="FV313" s="100"/>
      <c r="FW313" s="100"/>
      <c r="FX313" s="100"/>
      <c r="FY313" s="100"/>
      <c r="FZ313" s="100"/>
      <c r="GA313" s="100"/>
      <c r="GB313" s="100"/>
      <c r="GC313" s="100"/>
      <c r="GD313" s="100"/>
      <c r="GE313" s="100"/>
      <c r="GF313" s="100"/>
      <c r="GG313" s="100"/>
      <c r="GH313" s="100"/>
      <c r="GI313" s="100"/>
      <c r="GJ313" s="100"/>
      <c r="GK313" s="100"/>
      <c r="GL313" s="100"/>
      <c r="GM313" s="100"/>
      <c r="GN313" s="100"/>
      <c r="GO313" s="100"/>
      <c r="GP313" s="100"/>
      <c r="GQ313" s="100"/>
      <c r="GR313" s="100"/>
      <c r="GS313" s="100"/>
      <c r="GT313" s="100"/>
      <c r="GU313" s="100"/>
      <c r="GV313" s="100"/>
      <c r="GW313" s="100"/>
      <c r="GX313" s="100"/>
      <c r="GY313" s="100"/>
      <c r="GZ313" s="100"/>
      <c r="HA313" s="100"/>
      <c r="HB313" s="100"/>
      <c r="HC313" s="100"/>
      <c r="HD313" s="100"/>
      <c r="HE313" s="100"/>
      <c r="HF313" s="100"/>
      <c r="HG313" s="100"/>
      <c r="HH313" s="100"/>
      <c r="HI313" s="100"/>
      <c r="HJ313" s="100"/>
      <c r="HK313" s="100"/>
      <c r="HL313" s="100"/>
      <c r="HM313" s="100"/>
      <c r="HN313" s="100"/>
      <c r="HO313" s="100"/>
      <c r="HP313" s="100"/>
      <c r="HQ313" s="100"/>
      <c r="HR313" s="100"/>
      <c r="HS313" s="100"/>
      <c r="HT313" s="100"/>
      <c r="HU313" s="100"/>
      <c r="HV313" s="100"/>
      <c r="HW313" s="100"/>
      <c r="HX313" s="100"/>
      <c r="HY313" s="100"/>
      <c r="HZ313" s="100"/>
      <c r="IA313" s="100"/>
      <c r="IB313" s="100"/>
      <c r="IC313" s="100"/>
      <c r="ID313" s="100"/>
      <c r="IE313" s="100"/>
      <c r="IF313" s="100"/>
      <c r="IG313" s="100"/>
      <c r="IH313" s="100"/>
      <c r="II313" s="100"/>
      <c r="IJ313" s="100"/>
      <c r="IK313" s="100"/>
      <c r="IL313" s="100"/>
      <c r="IM313" s="100"/>
      <c r="IN313" s="100"/>
      <c r="IO313" s="100"/>
      <c r="IP313" s="100"/>
      <c r="IQ313" s="100"/>
      <c r="IR313" s="100"/>
    </row>
    <row r="314" spans="1:252" ht="31.2" x14ac:dyDescent="0.3">
      <c r="A314" s="117" t="s">
        <v>348</v>
      </c>
      <c r="B314" s="118">
        <f t="shared" si="95"/>
        <v>111240</v>
      </c>
      <c r="C314" s="118">
        <f t="shared" si="95"/>
        <v>111240</v>
      </c>
      <c r="D314" s="118">
        <f t="shared" si="95"/>
        <v>0</v>
      </c>
      <c r="E314" s="118">
        <f>SUM(E315:E317)</f>
        <v>0</v>
      </c>
      <c r="F314" s="118">
        <f>SUM(F315:F317)</f>
        <v>0</v>
      </c>
      <c r="G314" s="118">
        <f t="shared" si="96"/>
        <v>0</v>
      </c>
      <c r="H314" s="118">
        <f>SUM(H315:H317)</f>
        <v>0</v>
      </c>
      <c r="I314" s="118">
        <f>SUM(I315:I317)</f>
        <v>0</v>
      </c>
      <c r="J314" s="118">
        <f t="shared" si="97"/>
        <v>0</v>
      </c>
      <c r="K314" s="118">
        <f>SUM(K315:K317)</f>
        <v>111240</v>
      </c>
      <c r="L314" s="118">
        <f>SUM(L315:L317)</f>
        <v>111240</v>
      </c>
      <c r="M314" s="118">
        <f t="shared" si="98"/>
        <v>0</v>
      </c>
      <c r="N314" s="118">
        <f>SUM(N315:N317)</f>
        <v>0</v>
      </c>
      <c r="O314" s="118">
        <f>SUM(O315:O317)</f>
        <v>0</v>
      </c>
      <c r="P314" s="118">
        <f t="shared" si="99"/>
        <v>0</v>
      </c>
      <c r="Q314" s="118">
        <f>SUM(Q315:Q317)</f>
        <v>0</v>
      </c>
      <c r="R314" s="118">
        <f>SUM(R315:R317)</f>
        <v>0</v>
      </c>
      <c r="S314" s="118">
        <f t="shared" si="100"/>
        <v>0</v>
      </c>
      <c r="T314" s="118">
        <f>SUM(T315:T317)</f>
        <v>0</v>
      </c>
      <c r="U314" s="118">
        <f>SUM(U315:U317)</f>
        <v>0</v>
      </c>
      <c r="V314" s="118">
        <f t="shared" si="101"/>
        <v>0</v>
      </c>
      <c r="W314" s="118">
        <f>SUM(W315:W317)</f>
        <v>0</v>
      </c>
      <c r="X314" s="118">
        <f>SUM(X315:X317)</f>
        <v>0</v>
      </c>
      <c r="Y314" s="118">
        <f t="shared" si="102"/>
        <v>0</v>
      </c>
      <c r="Z314" s="118">
        <f>SUM(Z315:Z317)</f>
        <v>0</v>
      </c>
      <c r="AA314" s="118">
        <f>SUM(AA315:AA317)</f>
        <v>0</v>
      </c>
      <c r="AB314" s="118">
        <f t="shared" si="103"/>
        <v>0</v>
      </c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  <c r="AV314" s="100"/>
      <c r="AW314" s="100"/>
      <c r="AX314" s="100"/>
      <c r="AY314" s="100"/>
      <c r="AZ314" s="100"/>
      <c r="BA314" s="100"/>
      <c r="BB314" s="100"/>
      <c r="BC314" s="100"/>
      <c r="BD314" s="100"/>
      <c r="BE314" s="100"/>
      <c r="BF314" s="100"/>
      <c r="BG314" s="100"/>
      <c r="BH314" s="100"/>
      <c r="BI314" s="100"/>
      <c r="BJ314" s="100"/>
      <c r="BK314" s="100"/>
      <c r="BL314" s="100"/>
      <c r="BM314" s="100"/>
      <c r="BN314" s="100"/>
      <c r="BO314" s="100"/>
      <c r="BP314" s="100"/>
      <c r="BQ314" s="100"/>
      <c r="BR314" s="100"/>
      <c r="BS314" s="100"/>
      <c r="BT314" s="100"/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  <c r="EN314" s="100"/>
      <c r="EO314" s="100"/>
      <c r="EP314" s="100"/>
      <c r="EQ314" s="100"/>
      <c r="ER314" s="100"/>
      <c r="ES314" s="100"/>
      <c r="ET314" s="100"/>
      <c r="EU314" s="100"/>
      <c r="EV314" s="100"/>
      <c r="EW314" s="100"/>
      <c r="EX314" s="100"/>
      <c r="EY314" s="100"/>
      <c r="EZ314" s="100"/>
      <c r="FA314" s="100"/>
      <c r="FB314" s="100"/>
      <c r="FC314" s="100"/>
      <c r="FD314" s="100"/>
      <c r="FE314" s="100"/>
      <c r="FF314" s="100"/>
      <c r="FG314" s="100"/>
      <c r="FH314" s="100"/>
      <c r="FI314" s="100"/>
      <c r="FJ314" s="100"/>
      <c r="FK314" s="100"/>
      <c r="FL314" s="100"/>
      <c r="FM314" s="100"/>
      <c r="FN314" s="100"/>
      <c r="FO314" s="100"/>
      <c r="FP314" s="100"/>
      <c r="FQ314" s="100"/>
      <c r="FR314" s="100"/>
      <c r="FS314" s="100"/>
      <c r="FT314" s="100"/>
      <c r="FU314" s="100"/>
      <c r="FV314" s="100"/>
      <c r="FW314" s="100"/>
      <c r="FX314" s="100"/>
      <c r="FY314" s="100"/>
      <c r="FZ314" s="100"/>
      <c r="GA314" s="100"/>
      <c r="GB314" s="100"/>
      <c r="GC314" s="100"/>
      <c r="GD314" s="100"/>
      <c r="GE314" s="100"/>
      <c r="GF314" s="100"/>
      <c r="GG314" s="100"/>
      <c r="GH314" s="100"/>
      <c r="GI314" s="100"/>
      <c r="GJ314" s="100"/>
      <c r="GK314" s="100"/>
      <c r="GL314" s="100"/>
      <c r="GM314" s="100"/>
      <c r="GN314" s="100"/>
      <c r="GO314" s="100"/>
      <c r="GP314" s="100"/>
      <c r="GQ314" s="100"/>
      <c r="GR314" s="100"/>
      <c r="GS314" s="100"/>
      <c r="GT314" s="100"/>
      <c r="GU314" s="100"/>
      <c r="GV314" s="100"/>
      <c r="GW314" s="100"/>
      <c r="GX314" s="100"/>
      <c r="GY314" s="100"/>
      <c r="GZ314" s="100"/>
      <c r="HA314" s="100"/>
      <c r="HB314" s="100"/>
      <c r="HC314" s="100"/>
      <c r="HD314" s="100"/>
      <c r="HE314" s="100"/>
      <c r="HF314" s="100"/>
      <c r="HG314" s="100"/>
      <c r="HH314" s="100"/>
      <c r="HI314" s="100"/>
      <c r="HJ314" s="100"/>
      <c r="HK314" s="100"/>
      <c r="HL314" s="100"/>
      <c r="HM314" s="100"/>
      <c r="HN314" s="100"/>
      <c r="HO314" s="100"/>
      <c r="HP314" s="100"/>
      <c r="HQ314" s="100"/>
      <c r="HR314" s="100"/>
      <c r="HS314" s="100"/>
      <c r="HT314" s="100"/>
      <c r="HU314" s="100"/>
      <c r="HV314" s="100"/>
      <c r="HW314" s="100"/>
      <c r="HX314" s="100"/>
      <c r="HY314" s="100"/>
      <c r="HZ314" s="100"/>
      <c r="IA314" s="100"/>
      <c r="IB314" s="100"/>
      <c r="IC314" s="100"/>
      <c r="ID314" s="100"/>
      <c r="IE314" s="100"/>
      <c r="IF314" s="100"/>
      <c r="IG314" s="100"/>
      <c r="IH314" s="100"/>
      <c r="II314" s="100"/>
      <c r="IJ314" s="100"/>
      <c r="IK314" s="100"/>
      <c r="IL314" s="100"/>
      <c r="IM314" s="100"/>
      <c r="IN314" s="100"/>
      <c r="IO314" s="100"/>
      <c r="IP314" s="100"/>
      <c r="IQ314" s="100"/>
      <c r="IR314" s="100"/>
    </row>
    <row r="315" spans="1:252" ht="31.2" x14ac:dyDescent="0.3">
      <c r="A315" s="126" t="s">
        <v>349</v>
      </c>
      <c r="B315" s="121">
        <f t="shared" si="95"/>
        <v>48000</v>
      </c>
      <c r="C315" s="121">
        <f t="shared" si="95"/>
        <v>48000</v>
      </c>
      <c r="D315" s="121">
        <f t="shared" si="95"/>
        <v>0</v>
      </c>
      <c r="E315" s="121">
        <v>0</v>
      </c>
      <c r="F315" s="121">
        <v>0</v>
      </c>
      <c r="G315" s="121">
        <f t="shared" si="96"/>
        <v>0</v>
      </c>
      <c r="H315" s="121">
        <v>0</v>
      </c>
      <c r="I315" s="121">
        <v>0</v>
      </c>
      <c r="J315" s="121">
        <f t="shared" si="97"/>
        <v>0</v>
      </c>
      <c r="K315" s="121">
        <v>48000</v>
      </c>
      <c r="L315" s="121">
        <v>48000</v>
      </c>
      <c r="M315" s="121">
        <f t="shared" si="98"/>
        <v>0</v>
      </c>
      <c r="N315" s="121">
        <v>0</v>
      </c>
      <c r="O315" s="121">
        <v>0</v>
      </c>
      <c r="P315" s="121">
        <f t="shared" si="99"/>
        <v>0</v>
      </c>
      <c r="Q315" s="121">
        <v>0</v>
      </c>
      <c r="R315" s="121">
        <v>0</v>
      </c>
      <c r="S315" s="121">
        <f t="shared" si="100"/>
        <v>0</v>
      </c>
      <c r="T315" s="121">
        <v>0</v>
      </c>
      <c r="U315" s="121">
        <v>0</v>
      </c>
      <c r="V315" s="121">
        <f t="shared" si="101"/>
        <v>0</v>
      </c>
      <c r="W315" s="121">
        <v>0</v>
      </c>
      <c r="X315" s="121">
        <v>0</v>
      </c>
      <c r="Y315" s="121">
        <f t="shared" si="102"/>
        <v>0</v>
      </c>
      <c r="Z315" s="121">
        <v>0</v>
      </c>
      <c r="AA315" s="121">
        <v>0</v>
      </c>
      <c r="AB315" s="121">
        <f t="shared" si="103"/>
        <v>0</v>
      </c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  <c r="AV315" s="100"/>
      <c r="AW315" s="100"/>
      <c r="AX315" s="100"/>
      <c r="AY315" s="100"/>
      <c r="AZ315" s="100"/>
      <c r="BA315" s="100"/>
      <c r="BB315" s="100"/>
      <c r="BC315" s="100"/>
      <c r="BD315" s="100"/>
      <c r="BE315" s="100"/>
      <c r="BF315" s="100"/>
      <c r="BG315" s="100"/>
      <c r="BH315" s="100"/>
      <c r="BI315" s="100"/>
      <c r="BJ315" s="100"/>
      <c r="BK315" s="100"/>
      <c r="BL315" s="100"/>
      <c r="BM315" s="100"/>
      <c r="BN315" s="100"/>
      <c r="BO315" s="100"/>
      <c r="BP315" s="100"/>
      <c r="BQ315" s="100"/>
      <c r="BR315" s="100"/>
      <c r="BS315" s="100"/>
      <c r="BT315" s="100"/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  <c r="EN315" s="100"/>
      <c r="EO315" s="100"/>
      <c r="EP315" s="100"/>
      <c r="EQ315" s="100"/>
      <c r="ER315" s="100"/>
      <c r="ES315" s="100"/>
      <c r="ET315" s="100"/>
      <c r="EU315" s="100"/>
      <c r="EV315" s="100"/>
      <c r="EW315" s="100"/>
      <c r="EX315" s="100"/>
      <c r="EY315" s="100"/>
      <c r="EZ315" s="100"/>
      <c r="FA315" s="100"/>
      <c r="FB315" s="100"/>
      <c r="FC315" s="100"/>
      <c r="FD315" s="100"/>
      <c r="FE315" s="100"/>
      <c r="FF315" s="100"/>
      <c r="FG315" s="100"/>
      <c r="FH315" s="100"/>
      <c r="FI315" s="100"/>
      <c r="FJ315" s="100"/>
      <c r="FK315" s="100"/>
      <c r="FL315" s="100"/>
      <c r="FM315" s="100"/>
      <c r="FN315" s="100"/>
      <c r="FO315" s="100"/>
      <c r="FP315" s="100"/>
      <c r="FQ315" s="100"/>
      <c r="FR315" s="100"/>
      <c r="FS315" s="100"/>
      <c r="FT315" s="100"/>
      <c r="FU315" s="100"/>
      <c r="FV315" s="100"/>
      <c r="FW315" s="100"/>
      <c r="FX315" s="100"/>
      <c r="FY315" s="100"/>
      <c r="FZ315" s="100"/>
      <c r="GA315" s="100"/>
      <c r="GB315" s="100"/>
      <c r="GC315" s="100"/>
      <c r="GD315" s="100"/>
      <c r="GE315" s="100"/>
      <c r="GF315" s="100"/>
      <c r="GG315" s="100"/>
      <c r="GH315" s="100"/>
      <c r="GI315" s="100"/>
      <c r="GJ315" s="100"/>
      <c r="GK315" s="100"/>
      <c r="GL315" s="100"/>
      <c r="GM315" s="100"/>
      <c r="GN315" s="100"/>
      <c r="GO315" s="100"/>
      <c r="GP315" s="100"/>
      <c r="GQ315" s="100"/>
      <c r="GR315" s="100"/>
      <c r="GS315" s="100"/>
      <c r="GT315" s="100"/>
      <c r="GU315" s="100"/>
      <c r="GV315" s="100"/>
      <c r="GW315" s="100"/>
      <c r="GX315" s="100"/>
      <c r="GY315" s="100"/>
      <c r="GZ315" s="100"/>
      <c r="HA315" s="100"/>
      <c r="HB315" s="100"/>
      <c r="HC315" s="100"/>
      <c r="HD315" s="100"/>
      <c r="HE315" s="100"/>
      <c r="HF315" s="100"/>
      <c r="HG315" s="100"/>
      <c r="HH315" s="100"/>
      <c r="HI315" s="100"/>
      <c r="HJ315" s="100"/>
      <c r="HK315" s="100"/>
      <c r="HL315" s="100"/>
      <c r="HM315" s="100"/>
      <c r="HN315" s="100"/>
      <c r="HO315" s="100"/>
      <c r="HP315" s="100"/>
      <c r="HQ315" s="100"/>
      <c r="HR315" s="100"/>
      <c r="HS315" s="100"/>
      <c r="HT315" s="100"/>
      <c r="HU315" s="100"/>
      <c r="HV315" s="100"/>
      <c r="HW315" s="100"/>
      <c r="HX315" s="100"/>
      <c r="HY315" s="100"/>
      <c r="HZ315" s="100"/>
      <c r="IA315" s="100"/>
      <c r="IB315" s="100"/>
      <c r="IC315" s="100"/>
      <c r="ID315" s="100"/>
      <c r="IE315" s="100"/>
      <c r="IF315" s="100"/>
      <c r="IG315" s="100"/>
      <c r="IH315" s="100"/>
      <c r="II315" s="100"/>
      <c r="IJ315" s="100"/>
      <c r="IK315" s="100"/>
      <c r="IL315" s="100"/>
      <c r="IM315" s="100"/>
      <c r="IN315" s="100"/>
      <c r="IO315" s="100"/>
      <c r="IP315" s="100"/>
      <c r="IQ315" s="100"/>
      <c r="IR315" s="100"/>
    </row>
    <row r="316" spans="1:252" ht="31.2" x14ac:dyDescent="0.3">
      <c r="A316" s="123" t="s">
        <v>350</v>
      </c>
      <c r="B316" s="121">
        <f t="shared" si="95"/>
        <v>28440</v>
      </c>
      <c r="C316" s="121">
        <f t="shared" si="95"/>
        <v>28440</v>
      </c>
      <c r="D316" s="121">
        <f t="shared" si="95"/>
        <v>0</v>
      </c>
      <c r="E316" s="121">
        <v>0</v>
      </c>
      <c r="F316" s="121">
        <v>0</v>
      </c>
      <c r="G316" s="121">
        <f t="shared" si="96"/>
        <v>0</v>
      </c>
      <c r="H316" s="121">
        <v>0</v>
      </c>
      <c r="I316" s="121">
        <v>0</v>
      </c>
      <c r="J316" s="121">
        <f t="shared" si="97"/>
        <v>0</v>
      </c>
      <c r="K316" s="121">
        <v>28440</v>
      </c>
      <c r="L316" s="121">
        <v>28440</v>
      </c>
      <c r="M316" s="121">
        <f t="shared" si="98"/>
        <v>0</v>
      </c>
      <c r="N316" s="121">
        <v>0</v>
      </c>
      <c r="O316" s="121">
        <v>0</v>
      </c>
      <c r="P316" s="121">
        <f t="shared" si="99"/>
        <v>0</v>
      </c>
      <c r="Q316" s="121">
        <v>0</v>
      </c>
      <c r="R316" s="121">
        <v>0</v>
      </c>
      <c r="S316" s="121">
        <f t="shared" si="100"/>
        <v>0</v>
      </c>
      <c r="T316" s="121">
        <v>0</v>
      </c>
      <c r="U316" s="121">
        <v>0</v>
      </c>
      <c r="V316" s="121">
        <f t="shared" si="101"/>
        <v>0</v>
      </c>
      <c r="W316" s="121">
        <v>0</v>
      </c>
      <c r="X316" s="121">
        <v>0</v>
      </c>
      <c r="Y316" s="121">
        <f t="shared" si="102"/>
        <v>0</v>
      </c>
      <c r="Z316" s="121">
        <v>0</v>
      </c>
      <c r="AA316" s="121">
        <v>0</v>
      </c>
      <c r="AB316" s="121">
        <f t="shared" si="103"/>
        <v>0</v>
      </c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  <c r="AV316" s="100"/>
      <c r="AW316" s="100"/>
      <c r="AX316" s="100"/>
      <c r="AY316" s="100"/>
      <c r="AZ316" s="100"/>
      <c r="BA316" s="100"/>
      <c r="BB316" s="100"/>
      <c r="BC316" s="100"/>
      <c r="BD316" s="100"/>
      <c r="BE316" s="100"/>
      <c r="BF316" s="100"/>
      <c r="BG316" s="100"/>
      <c r="BH316" s="100"/>
      <c r="BI316" s="100"/>
      <c r="BJ316" s="100"/>
      <c r="BK316" s="100"/>
      <c r="BL316" s="100"/>
      <c r="BM316" s="100"/>
      <c r="BN316" s="100"/>
      <c r="BO316" s="100"/>
      <c r="BP316" s="100"/>
      <c r="BQ316" s="100"/>
      <c r="BR316" s="100"/>
      <c r="BS316" s="100"/>
      <c r="BT316" s="100"/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  <c r="EN316" s="100"/>
      <c r="EO316" s="100"/>
      <c r="EP316" s="100"/>
      <c r="EQ316" s="100"/>
      <c r="ER316" s="100"/>
      <c r="ES316" s="100"/>
      <c r="ET316" s="100"/>
      <c r="EU316" s="100"/>
      <c r="EV316" s="100"/>
      <c r="EW316" s="100"/>
      <c r="EX316" s="100"/>
      <c r="EY316" s="100"/>
      <c r="EZ316" s="100"/>
      <c r="FA316" s="100"/>
      <c r="FB316" s="100"/>
      <c r="FC316" s="100"/>
      <c r="FD316" s="100"/>
      <c r="FE316" s="100"/>
      <c r="FF316" s="100"/>
      <c r="FG316" s="100"/>
      <c r="FH316" s="100"/>
      <c r="FI316" s="100"/>
      <c r="FJ316" s="100"/>
      <c r="FK316" s="100"/>
      <c r="FL316" s="100"/>
      <c r="FM316" s="100"/>
      <c r="FN316" s="100"/>
      <c r="FO316" s="100"/>
      <c r="FP316" s="100"/>
      <c r="FQ316" s="100"/>
      <c r="FR316" s="100"/>
      <c r="FS316" s="100"/>
      <c r="FT316" s="100"/>
      <c r="FU316" s="100"/>
      <c r="FV316" s="100"/>
      <c r="FW316" s="100"/>
      <c r="FX316" s="100"/>
      <c r="FY316" s="100"/>
      <c r="FZ316" s="100"/>
      <c r="GA316" s="100"/>
      <c r="GB316" s="100"/>
      <c r="GC316" s="100"/>
      <c r="GD316" s="100"/>
      <c r="GE316" s="100"/>
      <c r="GF316" s="100"/>
      <c r="GG316" s="100"/>
      <c r="GH316" s="100"/>
      <c r="GI316" s="100"/>
      <c r="GJ316" s="100"/>
      <c r="GK316" s="100"/>
      <c r="GL316" s="100"/>
      <c r="GM316" s="100"/>
      <c r="GN316" s="100"/>
      <c r="GO316" s="100"/>
      <c r="GP316" s="100"/>
      <c r="GQ316" s="100"/>
      <c r="GR316" s="100"/>
      <c r="GS316" s="100"/>
      <c r="GT316" s="100"/>
      <c r="GU316" s="100"/>
      <c r="GV316" s="100"/>
      <c r="GW316" s="100"/>
      <c r="GX316" s="100"/>
      <c r="GY316" s="100"/>
      <c r="GZ316" s="100"/>
      <c r="HA316" s="100"/>
      <c r="HB316" s="100"/>
      <c r="HC316" s="100"/>
      <c r="HD316" s="100"/>
      <c r="HE316" s="100"/>
      <c r="HF316" s="100"/>
      <c r="HG316" s="100"/>
      <c r="HH316" s="100"/>
      <c r="HI316" s="100"/>
      <c r="HJ316" s="100"/>
      <c r="HK316" s="100"/>
      <c r="HL316" s="100"/>
      <c r="HM316" s="100"/>
      <c r="HN316" s="100"/>
      <c r="HO316" s="100"/>
      <c r="HP316" s="100"/>
      <c r="HQ316" s="100"/>
      <c r="HR316" s="100"/>
      <c r="HS316" s="100"/>
      <c r="HT316" s="100"/>
      <c r="HU316" s="100"/>
      <c r="HV316" s="100"/>
      <c r="HW316" s="100"/>
      <c r="HX316" s="100"/>
      <c r="HY316" s="100"/>
      <c r="HZ316" s="100"/>
      <c r="IA316" s="100"/>
      <c r="IB316" s="100"/>
      <c r="IC316" s="100"/>
      <c r="ID316" s="100"/>
      <c r="IE316" s="100"/>
      <c r="IF316" s="100"/>
      <c r="IG316" s="100"/>
      <c r="IH316" s="100"/>
      <c r="II316" s="100"/>
      <c r="IJ316" s="100"/>
      <c r="IK316" s="100"/>
      <c r="IL316" s="100"/>
      <c r="IM316" s="100"/>
      <c r="IN316" s="100"/>
      <c r="IO316" s="100"/>
      <c r="IP316" s="100"/>
      <c r="IQ316" s="100"/>
      <c r="IR316" s="100"/>
    </row>
    <row r="317" spans="1:252" ht="46.8" x14ac:dyDescent="0.3">
      <c r="A317" s="123" t="s">
        <v>351</v>
      </c>
      <c r="B317" s="121">
        <f t="shared" si="95"/>
        <v>34800</v>
      </c>
      <c r="C317" s="121">
        <f t="shared" si="95"/>
        <v>34800</v>
      </c>
      <c r="D317" s="121">
        <f t="shared" si="95"/>
        <v>0</v>
      </c>
      <c r="E317" s="121">
        <v>0</v>
      </c>
      <c r="F317" s="121">
        <v>0</v>
      </c>
      <c r="G317" s="121">
        <f t="shared" si="96"/>
        <v>0</v>
      </c>
      <c r="H317" s="121">
        <v>0</v>
      </c>
      <c r="I317" s="121">
        <v>0</v>
      </c>
      <c r="J317" s="121">
        <f t="shared" si="97"/>
        <v>0</v>
      </c>
      <c r="K317" s="121">
        <v>34800</v>
      </c>
      <c r="L317" s="121">
        <v>34800</v>
      </c>
      <c r="M317" s="121">
        <f t="shared" si="98"/>
        <v>0</v>
      </c>
      <c r="N317" s="121">
        <v>0</v>
      </c>
      <c r="O317" s="121">
        <v>0</v>
      </c>
      <c r="P317" s="121">
        <f t="shared" si="99"/>
        <v>0</v>
      </c>
      <c r="Q317" s="121">
        <v>0</v>
      </c>
      <c r="R317" s="121">
        <v>0</v>
      </c>
      <c r="S317" s="121">
        <f t="shared" si="100"/>
        <v>0</v>
      </c>
      <c r="T317" s="121">
        <v>0</v>
      </c>
      <c r="U317" s="121">
        <v>0</v>
      </c>
      <c r="V317" s="121">
        <f t="shared" si="101"/>
        <v>0</v>
      </c>
      <c r="W317" s="121">
        <v>0</v>
      </c>
      <c r="X317" s="121">
        <v>0</v>
      </c>
      <c r="Y317" s="121">
        <f t="shared" si="102"/>
        <v>0</v>
      </c>
      <c r="Z317" s="121">
        <v>0</v>
      </c>
      <c r="AA317" s="121">
        <v>0</v>
      </c>
      <c r="AB317" s="121">
        <f t="shared" si="103"/>
        <v>0</v>
      </c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  <c r="AV317" s="100"/>
      <c r="AW317" s="100"/>
      <c r="AX317" s="100"/>
      <c r="AY317" s="100"/>
      <c r="AZ317" s="100"/>
      <c r="BA317" s="100"/>
      <c r="BB317" s="100"/>
      <c r="BC317" s="100"/>
      <c r="BD317" s="100"/>
      <c r="BE317" s="100"/>
      <c r="BF317" s="100"/>
      <c r="BG317" s="100"/>
      <c r="BH317" s="100"/>
      <c r="BI317" s="100"/>
      <c r="BJ317" s="100"/>
      <c r="BK317" s="100"/>
      <c r="BL317" s="100"/>
      <c r="BM317" s="100"/>
      <c r="BN317" s="100"/>
      <c r="BO317" s="100"/>
      <c r="BP317" s="100"/>
      <c r="BQ317" s="100"/>
      <c r="BR317" s="100"/>
      <c r="BS317" s="100"/>
      <c r="BT317" s="100"/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  <c r="EN317" s="100"/>
      <c r="EO317" s="100"/>
      <c r="EP317" s="100"/>
      <c r="EQ317" s="100"/>
      <c r="ER317" s="100"/>
      <c r="ES317" s="100"/>
      <c r="ET317" s="100"/>
      <c r="EU317" s="100"/>
      <c r="EV317" s="100"/>
      <c r="EW317" s="100"/>
      <c r="EX317" s="100"/>
      <c r="EY317" s="100"/>
      <c r="EZ317" s="100"/>
      <c r="FA317" s="100"/>
      <c r="FB317" s="100"/>
      <c r="FC317" s="100"/>
      <c r="FD317" s="100"/>
      <c r="FE317" s="100"/>
      <c r="FF317" s="100"/>
      <c r="FG317" s="100"/>
      <c r="FH317" s="100"/>
      <c r="FI317" s="100"/>
      <c r="FJ317" s="100"/>
      <c r="FK317" s="100"/>
      <c r="FL317" s="100"/>
      <c r="FM317" s="100"/>
      <c r="FN317" s="100"/>
      <c r="FO317" s="100"/>
      <c r="FP317" s="100"/>
      <c r="FQ317" s="100"/>
      <c r="FR317" s="100"/>
      <c r="FS317" s="100"/>
      <c r="FT317" s="100"/>
      <c r="FU317" s="100"/>
      <c r="FV317" s="100"/>
      <c r="FW317" s="100"/>
      <c r="FX317" s="100"/>
      <c r="FY317" s="100"/>
      <c r="FZ317" s="100"/>
      <c r="GA317" s="100"/>
      <c r="GB317" s="100"/>
      <c r="GC317" s="100"/>
      <c r="GD317" s="100"/>
      <c r="GE317" s="100"/>
      <c r="GF317" s="100"/>
      <c r="GG317" s="100"/>
      <c r="GH317" s="100"/>
      <c r="GI317" s="100"/>
      <c r="GJ317" s="100"/>
      <c r="GK317" s="100"/>
      <c r="GL317" s="100"/>
      <c r="GM317" s="100"/>
      <c r="GN317" s="100"/>
      <c r="GO317" s="100"/>
      <c r="GP317" s="100"/>
      <c r="GQ317" s="100"/>
      <c r="GR317" s="100"/>
      <c r="GS317" s="100"/>
      <c r="GT317" s="100"/>
      <c r="GU317" s="100"/>
      <c r="GV317" s="100"/>
      <c r="GW317" s="100"/>
      <c r="GX317" s="100"/>
      <c r="GY317" s="100"/>
      <c r="GZ317" s="100"/>
      <c r="HA317" s="100"/>
      <c r="HB317" s="100"/>
      <c r="HC317" s="100"/>
      <c r="HD317" s="100"/>
      <c r="HE317" s="100"/>
      <c r="HF317" s="100"/>
      <c r="HG317" s="100"/>
      <c r="HH317" s="100"/>
      <c r="HI317" s="100"/>
      <c r="HJ317" s="100"/>
      <c r="HK317" s="100"/>
      <c r="HL317" s="100"/>
      <c r="HM317" s="100"/>
      <c r="HN317" s="100"/>
      <c r="HO317" s="100"/>
      <c r="HP317" s="100"/>
      <c r="HQ317" s="100"/>
      <c r="HR317" s="100"/>
      <c r="HS317" s="100"/>
      <c r="HT317" s="100"/>
      <c r="HU317" s="100"/>
      <c r="HV317" s="100"/>
      <c r="HW317" s="100"/>
      <c r="HX317" s="100"/>
      <c r="HY317" s="100"/>
      <c r="HZ317" s="100"/>
      <c r="IA317" s="100"/>
      <c r="IB317" s="100"/>
      <c r="IC317" s="100"/>
      <c r="ID317" s="100"/>
      <c r="IE317" s="100"/>
      <c r="IF317" s="100"/>
      <c r="IG317" s="100"/>
      <c r="IH317" s="100"/>
      <c r="II317" s="100"/>
      <c r="IJ317" s="100"/>
      <c r="IK317" s="100"/>
      <c r="IL317" s="100"/>
      <c r="IM317" s="100"/>
      <c r="IN317" s="100"/>
      <c r="IO317" s="100"/>
      <c r="IP317" s="100"/>
      <c r="IQ317" s="100"/>
      <c r="IR317" s="100"/>
    </row>
    <row r="318" spans="1:252" x14ac:dyDescent="0.3">
      <c r="A318" s="117" t="s">
        <v>115</v>
      </c>
      <c r="B318" s="118">
        <f t="shared" si="95"/>
        <v>1224</v>
      </c>
      <c r="C318" s="118">
        <f t="shared" si="95"/>
        <v>1224</v>
      </c>
      <c r="D318" s="118">
        <f t="shared" si="95"/>
        <v>0</v>
      </c>
      <c r="E318" s="118">
        <f>SUM(E319)</f>
        <v>0</v>
      </c>
      <c r="F318" s="118">
        <f>SUM(F319)</f>
        <v>0</v>
      </c>
      <c r="G318" s="118">
        <f t="shared" si="96"/>
        <v>0</v>
      </c>
      <c r="H318" s="118">
        <f>SUM(H319)</f>
        <v>0</v>
      </c>
      <c r="I318" s="118">
        <f>SUM(I319)</f>
        <v>0</v>
      </c>
      <c r="J318" s="118">
        <f t="shared" si="97"/>
        <v>0</v>
      </c>
      <c r="K318" s="118">
        <f>SUM(K319)</f>
        <v>1224</v>
      </c>
      <c r="L318" s="118">
        <f>SUM(L319)</f>
        <v>1224</v>
      </c>
      <c r="M318" s="118">
        <f t="shared" si="98"/>
        <v>0</v>
      </c>
      <c r="N318" s="118">
        <f>SUM(N319)</f>
        <v>0</v>
      </c>
      <c r="O318" s="118">
        <f>SUM(O319)</f>
        <v>0</v>
      </c>
      <c r="P318" s="118">
        <f t="shared" si="99"/>
        <v>0</v>
      </c>
      <c r="Q318" s="118">
        <f>SUM(Q319)</f>
        <v>0</v>
      </c>
      <c r="R318" s="118">
        <f>SUM(R319)</f>
        <v>0</v>
      </c>
      <c r="S318" s="118">
        <f t="shared" si="100"/>
        <v>0</v>
      </c>
      <c r="T318" s="118">
        <f>SUM(T319)</f>
        <v>0</v>
      </c>
      <c r="U318" s="118">
        <f>SUM(U319)</f>
        <v>0</v>
      </c>
      <c r="V318" s="118">
        <f t="shared" si="101"/>
        <v>0</v>
      </c>
      <c r="W318" s="118">
        <f>SUM(W319)</f>
        <v>0</v>
      </c>
      <c r="X318" s="118">
        <f>SUM(X319)</f>
        <v>0</v>
      </c>
      <c r="Y318" s="118">
        <f t="shared" si="102"/>
        <v>0</v>
      </c>
      <c r="Z318" s="118">
        <f>SUM(Z319)</f>
        <v>0</v>
      </c>
      <c r="AA318" s="118">
        <f>SUM(AA319)</f>
        <v>0</v>
      </c>
      <c r="AB318" s="118">
        <f t="shared" si="103"/>
        <v>0</v>
      </c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  <c r="AV318" s="100"/>
      <c r="AW318" s="100"/>
      <c r="AX318" s="100"/>
      <c r="AY318" s="100"/>
      <c r="AZ318" s="100"/>
      <c r="BA318" s="100"/>
      <c r="BB318" s="100"/>
      <c r="BC318" s="100"/>
      <c r="BD318" s="100"/>
      <c r="BE318" s="100"/>
      <c r="BF318" s="100"/>
      <c r="BG318" s="100"/>
      <c r="BH318" s="100"/>
      <c r="BI318" s="100"/>
      <c r="BJ318" s="100"/>
      <c r="BK318" s="100"/>
      <c r="BL318" s="100"/>
      <c r="BM318" s="100"/>
      <c r="BN318" s="100"/>
      <c r="BO318" s="100"/>
      <c r="BP318" s="100"/>
      <c r="BQ318" s="100"/>
      <c r="BR318" s="100"/>
      <c r="BS318" s="100"/>
      <c r="BT318" s="100"/>
      <c r="BU318" s="100"/>
      <c r="BV318" s="100"/>
      <c r="BW318" s="100"/>
      <c r="BX318" s="100"/>
      <c r="BY318" s="100"/>
      <c r="BZ318" s="100"/>
      <c r="CA318" s="100"/>
      <c r="CB318" s="100"/>
      <c r="CC318" s="100"/>
      <c r="CD318" s="100"/>
      <c r="CE318" s="100"/>
      <c r="CF318" s="100"/>
      <c r="CG318" s="100"/>
      <c r="CH318" s="100"/>
      <c r="CI318" s="100"/>
      <c r="CJ318" s="100"/>
      <c r="CK318" s="100"/>
      <c r="CL318" s="100"/>
      <c r="CM318" s="100"/>
      <c r="CN318" s="100"/>
      <c r="CO318" s="100"/>
      <c r="CP318" s="100"/>
      <c r="CQ318" s="100"/>
      <c r="CR318" s="100"/>
      <c r="CS318" s="100"/>
      <c r="CT318" s="100"/>
      <c r="CU318" s="100"/>
      <c r="CV318" s="100"/>
      <c r="CW318" s="100"/>
      <c r="CX318" s="100"/>
      <c r="CY318" s="100"/>
      <c r="CZ318" s="100"/>
      <c r="DA318" s="100"/>
      <c r="DB318" s="100"/>
      <c r="DC318" s="100"/>
      <c r="DD318" s="100"/>
      <c r="DE318" s="100"/>
      <c r="DF318" s="100"/>
      <c r="DG318" s="100"/>
      <c r="DH318" s="100"/>
      <c r="DI318" s="100"/>
      <c r="DJ318" s="100"/>
      <c r="DK318" s="100"/>
      <c r="DL318" s="100"/>
      <c r="DM318" s="100"/>
      <c r="DN318" s="100"/>
      <c r="DO318" s="100"/>
      <c r="DP318" s="100"/>
      <c r="DQ318" s="100"/>
      <c r="DR318" s="100"/>
      <c r="DS318" s="100"/>
      <c r="DT318" s="100"/>
      <c r="DU318" s="100"/>
      <c r="DV318" s="100"/>
      <c r="DW318" s="100"/>
      <c r="DX318" s="100"/>
      <c r="DY318" s="100"/>
      <c r="DZ318" s="100"/>
      <c r="EA318" s="100"/>
      <c r="EB318" s="100"/>
      <c r="EC318" s="100"/>
      <c r="ED318" s="100"/>
      <c r="EE318" s="100"/>
      <c r="EF318" s="100"/>
      <c r="EG318" s="100"/>
      <c r="EH318" s="100"/>
      <c r="EI318" s="100"/>
      <c r="EJ318" s="100"/>
      <c r="EK318" s="100"/>
      <c r="EL318" s="100"/>
      <c r="EM318" s="100"/>
      <c r="EN318" s="100"/>
      <c r="EO318" s="100"/>
      <c r="EP318" s="100"/>
      <c r="EQ318" s="100"/>
      <c r="ER318" s="100"/>
      <c r="ES318" s="100"/>
      <c r="ET318" s="100"/>
      <c r="EU318" s="100"/>
      <c r="EV318" s="100"/>
      <c r="EW318" s="100"/>
      <c r="EX318" s="100"/>
      <c r="EY318" s="100"/>
      <c r="EZ318" s="100"/>
      <c r="FA318" s="100"/>
      <c r="FB318" s="100"/>
      <c r="FC318" s="100"/>
      <c r="FD318" s="100"/>
      <c r="FE318" s="100"/>
      <c r="FF318" s="100"/>
      <c r="FG318" s="100"/>
      <c r="FH318" s="100"/>
      <c r="FI318" s="100"/>
      <c r="FJ318" s="100"/>
      <c r="FK318" s="100"/>
      <c r="FL318" s="100"/>
      <c r="FM318" s="100"/>
      <c r="FN318" s="100"/>
      <c r="FO318" s="100"/>
      <c r="FP318" s="100"/>
      <c r="FQ318" s="100"/>
      <c r="FR318" s="100"/>
      <c r="FS318" s="100"/>
      <c r="FT318" s="100"/>
      <c r="FU318" s="100"/>
      <c r="FV318" s="100"/>
      <c r="FW318" s="100"/>
      <c r="FX318" s="100"/>
      <c r="FY318" s="100"/>
      <c r="FZ318" s="100"/>
      <c r="GA318" s="100"/>
      <c r="GB318" s="100"/>
      <c r="GC318" s="100"/>
      <c r="GD318" s="100"/>
      <c r="GE318" s="100"/>
      <c r="GF318" s="100"/>
      <c r="GG318" s="100"/>
      <c r="GH318" s="100"/>
      <c r="GI318" s="100"/>
      <c r="GJ318" s="100"/>
      <c r="GK318" s="100"/>
      <c r="GL318" s="100"/>
      <c r="GM318" s="100"/>
      <c r="GN318" s="100"/>
      <c r="GO318" s="100"/>
      <c r="GP318" s="100"/>
      <c r="GQ318" s="100"/>
      <c r="GR318" s="100"/>
      <c r="GS318" s="100"/>
      <c r="GT318" s="100"/>
      <c r="GU318" s="100"/>
      <c r="GV318" s="100"/>
      <c r="GW318" s="100"/>
      <c r="GX318" s="100"/>
      <c r="GY318" s="100"/>
      <c r="GZ318" s="100"/>
      <c r="HA318" s="100"/>
      <c r="HB318" s="100"/>
      <c r="HC318" s="100"/>
      <c r="HD318" s="100"/>
      <c r="HE318" s="100"/>
      <c r="HF318" s="100"/>
      <c r="HG318" s="100"/>
      <c r="HH318" s="100"/>
      <c r="HI318" s="100"/>
      <c r="HJ318" s="100"/>
      <c r="HK318" s="100"/>
      <c r="HL318" s="100"/>
      <c r="HM318" s="100"/>
      <c r="HN318" s="100"/>
      <c r="HO318" s="100"/>
      <c r="HP318" s="100"/>
      <c r="HQ318" s="100"/>
      <c r="HR318" s="100"/>
      <c r="HS318" s="100"/>
      <c r="HT318" s="100"/>
      <c r="HU318" s="100"/>
      <c r="HV318" s="100"/>
      <c r="HW318" s="100"/>
      <c r="HX318" s="100"/>
      <c r="HY318" s="100"/>
      <c r="HZ318" s="100"/>
      <c r="IA318" s="100"/>
      <c r="IB318" s="100"/>
      <c r="IC318" s="100"/>
      <c r="ID318" s="100"/>
      <c r="IE318" s="100"/>
      <c r="IF318" s="100"/>
      <c r="IG318" s="100"/>
      <c r="IH318" s="100"/>
      <c r="II318" s="100"/>
      <c r="IJ318" s="100"/>
      <c r="IK318" s="100"/>
      <c r="IL318" s="100"/>
      <c r="IM318" s="100"/>
      <c r="IN318" s="100"/>
      <c r="IO318" s="100"/>
      <c r="IP318" s="100"/>
      <c r="IQ318" s="100"/>
      <c r="IR318" s="100"/>
    </row>
    <row r="319" spans="1:252" ht="31.2" x14ac:dyDescent="0.3">
      <c r="A319" s="117" t="s">
        <v>348</v>
      </c>
      <c r="B319" s="118">
        <f t="shared" si="95"/>
        <v>1224</v>
      </c>
      <c r="C319" s="118">
        <f t="shared" si="95"/>
        <v>1224</v>
      </c>
      <c r="D319" s="118">
        <f t="shared" si="95"/>
        <v>0</v>
      </c>
      <c r="E319" s="118">
        <f>SUM(E320:E321)</f>
        <v>0</v>
      </c>
      <c r="F319" s="118">
        <f>SUM(F320:F321)</f>
        <v>0</v>
      </c>
      <c r="G319" s="118">
        <f t="shared" si="96"/>
        <v>0</v>
      </c>
      <c r="H319" s="118">
        <f>SUM(H320:H321)</f>
        <v>0</v>
      </c>
      <c r="I319" s="118">
        <f>SUM(I320:I321)</f>
        <v>0</v>
      </c>
      <c r="J319" s="118">
        <f t="shared" si="97"/>
        <v>0</v>
      </c>
      <c r="K319" s="118">
        <f>SUM(K320:K321)</f>
        <v>1224</v>
      </c>
      <c r="L319" s="118">
        <f>SUM(L320:L321)</f>
        <v>1224</v>
      </c>
      <c r="M319" s="118">
        <f t="shared" si="98"/>
        <v>0</v>
      </c>
      <c r="N319" s="118">
        <f>SUM(N320:N321)</f>
        <v>0</v>
      </c>
      <c r="O319" s="118">
        <f>SUM(O320:O321)</f>
        <v>0</v>
      </c>
      <c r="P319" s="118">
        <f t="shared" si="99"/>
        <v>0</v>
      </c>
      <c r="Q319" s="118">
        <f>SUM(Q320:Q321)</f>
        <v>0</v>
      </c>
      <c r="R319" s="118">
        <f>SUM(R320:R321)</f>
        <v>0</v>
      </c>
      <c r="S319" s="118">
        <f t="shared" si="100"/>
        <v>0</v>
      </c>
      <c r="T319" s="118">
        <f>SUM(T320:T321)</f>
        <v>0</v>
      </c>
      <c r="U319" s="118">
        <f>SUM(U320:U321)</f>
        <v>0</v>
      </c>
      <c r="V319" s="118">
        <f t="shared" si="101"/>
        <v>0</v>
      </c>
      <c r="W319" s="118">
        <f>SUM(W320:W321)</f>
        <v>0</v>
      </c>
      <c r="X319" s="118">
        <f>SUM(X320:X321)</f>
        <v>0</v>
      </c>
      <c r="Y319" s="118">
        <f t="shared" si="102"/>
        <v>0</v>
      </c>
      <c r="Z319" s="118">
        <f>SUM(Z320:Z321)</f>
        <v>0</v>
      </c>
      <c r="AA319" s="118">
        <f>SUM(AA320:AA321)</f>
        <v>0</v>
      </c>
      <c r="AB319" s="118">
        <f t="shared" si="103"/>
        <v>0</v>
      </c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  <c r="AV319" s="100"/>
      <c r="AW319" s="100"/>
      <c r="AX319" s="100"/>
      <c r="AY319" s="100"/>
      <c r="AZ319" s="100"/>
      <c r="BA319" s="100"/>
      <c r="BB319" s="100"/>
      <c r="BC319" s="100"/>
      <c r="BD319" s="100"/>
      <c r="BE319" s="100"/>
      <c r="BF319" s="100"/>
      <c r="BG319" s="100"/>
      <c r="BH319" s="100"/>
      <c r="BI319" s="100"/>
      <c r="BJ319" s="100"/>
      <c r="BK319" s="100"/>
      <c r="BL319" s="100"/>
      <c r="BM319" s="100"/>
      <c r="BN319" s="100"/>
      <c r="BO319" s="100"/>
      <c r="BP319" s="100"/>
      <c r="BQ319" s="100"/>
      <c r="BR319" s="100"/>
      <c r="BS319" s="100"/>
      <c r="BT319" s="100"/>
      <c r="BU319" s="100"/>
      <c r="BV319" s="100"/>
      <c r="BW319" s="100"/>
      <c r="BX319" s="100"/>
      <c r="BY319" s="100"/>
      <c r="BZ319" s="100"/>
      <c r="CA319" s="100"/>
      <c r="CB319" s="100"/>
      <c r="CC319" s="100"/>
      <c r="CD319" s="100"/>
      <c r="CE319" s="100"/>
      <c r="CF319" s="100"/>
      <c r="CG319" s="100"/>
      <c r="CH319" s="100"/>
      <c r="CI319" s="100"/>
      <c r="CJ319" s="100"/>
      <c r="CK319" s="100"/>
      <c r="CL319" s="100"/>
      <c r="CM319" s="100"/>
      <c r="CN319" s="100"/>
      <c r="CO319" s="100"/>
      <c r="CP319" s="100"/>
      <c r="CQ319" s="100"/>
      <c r="CR319" s="100"/>
      <c r="CS319" s="100"/>
      <c r="CT319" s="100"/>
      <c r="CU319" s="100"/>
      <c r="CV319" s="100"/>
      <c r="CW319" s="100"/>
      <c r="CX319" s="100"/>
      <c r="CY319" s="100"/>
      <c r="CZ319" s="100"/>
      <c r="DA319" s="100"/>
      <c r="DB319" s="100"/>
      <c r="DC319" s="100"/>
      <c r="DD319" s="100"/>
      <c r="DE319" s="100"/>
      <c r="DF319" s="100"/>
      <c r="DG319" s="100"/>
      <c r="DH319" s="100"/>
      <c r="DI319" s="100"/>
      <c r="DJ319" s="100"/>
      <c r="DK319" s="100"/>
      <c r="DL319" s="100"/>
      <c r="DM319" s="100"/>
      <c r="DN319" s="100"/>
      <c r="DO319" s="100"/>
      <c r="DP319" s="100"/>
      <c r="DQ319" s="100"/>
      <c r="DR319" s="100"/>
      <c r="DS319" s="100"/>
      <c r="DT319" s="100"/>
      <c r="DU319" s="100"/>
      <c r="DV319" s="100"/>
      <c r="DW319" s="100"/>
      <c r="DX319" s="100"/>
      <c r="DY319" s="100"/>
      <c r="DZ319" s="100"/>
      <c r="EA319" s="100"/>
      <c r="EB319" s="100"/>
      <c r="EC319" s="100"/>
      <c r="ED319" s="100"/>
      <c r="EE319" s="100"/>
      <c r="EF319" s="100"/>
      <c r="EG319" s="100"/>
      <c r="EH319" s="100"/>
      <c r="EI319" s="100"/>
      <c r="EJ319" s="100"/>
      <c r="EK319" s="100"/>
      <c r="EL319" s="100"/>
      <c r="EM319" s="100"/>
      <c r="EN319" s="100"/>
      <c r="EO319" s="100"/>
      <c r="EP319" s="100"/>
      <c r="EQ319" s="100"/>
      <c r="ER319" s="100"/>
      <c r="ES319" s="100"/>
      <c r="ET319" s="100"/>
      <c r="EU319" s="100"/>
      <c r="EV319" s="100"/>
      <c r="EW319" s="100"/>
      <c r="EX319" s="100"/>
      <c r="EY319" s="100"/>
      <c r="EZ319" s="100"/>
      <c r="FA319" s="100"/>
      <c r="FB319" s="100"/>
      <c r="FC319" s="100"/>
      <c r="FD319" s="100"/>
      <c r="FE319" s="100"/>
      <c r="FF319" s="100"/>
      <c r="FG319" s="100"/>
      <c r="FH319" s="100"/>
      <c r="FI319" s="100"/>
      <c r="FJ319" s="100"/>
      <c r="FK319" s="100"/>
      <c r="FL319" s="100"/>
      <c r="FM319" s="100"/>
      <c r="FN319" s="100"/>
      <c r="FO319" s="100"/>
      <c r="FP319" s="100"/>
      <c r="FQ319" s="100"/>
      <c r="FR319" s="100"/>
      <c r="FS319" s="100"/>
      <c r="FT319" s="100"/>
      <c r="FU319" s="100"/>
      <c r="FV319" s="100"/>
      <c r="FW319" s="100"/>
      <c r="FX319" s="100"/>
      <c r="FY319" s="100"/>
      <c r="FZ319" s="100"/>
      <c r="GA319" s="100"/>
      <c r="GB319" s="100"/>
      <c r="GC319" s="100"/>
      <c r="GD319" s="100"/>
      <c r="GE319" s="100"/>
      <c r="GF319" s="100"/>
      <c r="GG319" s="100"/>
      <c r="GH319" s="100"/>
      <c r="GI319" s="100"/>
      <c r="GJ319" s="100"/>
      <c r="GK319" s="100"/>
      <c r="GL319" s="100"/>
      <c r="GM319" s="100"/>
      <c r="GN319" s="100"/>
      <c r="GO319" s="100"/>
      <c r="GP319" s="100"/>
      <c r="GQ319" s="100"/>
      <c r="GR319" s="100"/>
      <c r="GS319" s="100"/>
      <c r="GT319" s="100"/>
      <c r="GU319" s="100"/>
      <c r="GV319" s="100"/>
      <c r="GW319" s="100"/>
      <c r="GX319" s="100"/>
      <c r="GY319" s="100"/>
      <c r="GZ319" s="100"/>
      <c r="HA319" s="100"/>
      <c r="HB319" s="100"/>
      <c r="HC319" s="100"/>
      <c r="HD319" s="100"/>
      <c r="HE319" s="100"/>
      <c r="HF319" s="100"/>
      <c r="HG319" s="100"/>
      <c r="HH319" s="100"/>
      <c r="HI319" s="100"/>
      <c r="HJ319" s="100"/>
      <c r="HK319" s="100"/>
      <c r="HL319" s="100"/>
      <c r="HM319" s="100"/>
      <c r="HN319" s="100"/>
      <c r="HO319" s="100"/>
      <c r="HP319" s="100"/>
      <c r="HQ319" s="100"/>
      <c r="HR319" s="100"/>
      <c r="HS319" s="100"/>
      <c r="HT319" s="100"/>
      <c r="HU319" s="100"/>
      <c r="HV319" s="100"/>
      <c r="HW319" s="100"/>
      <c r="HX319" s="100"/>
      <c r="HY319" s="100"/>
      <c r="HZ319" s="100"/>
      <c r="IA319" s="100"/>
      <c r="IB319" s="100"/>
      <c r="IC319" s="100"/>
      <c r="ID319" s="100"/>
      <c r="IE319" s="100"/>
      <c r="IF319" s="100"/>
      <c r="IG319" s="100"/>
      <c r="IH319" s="100"/>
      <c r="II319" s="100"/>
      <c r="IJ319" s="100"/>
      <c r="IK319" s="100"/>
      <c r="IL319" s="100"/>
      <c r="IM319" s="100"/>
      <c r="IN319" s="100"/>
      <c r="IO319" s="100"/>
      <c r="IP319" s="100"/>
      <c r="IQ319" s="100"/>
      <c r="IR319" s="100"/>
    </row>
    <row r="320" spans="1:252" ht="31.2" x14ac:dyDescent="0.3">
      <c r="A320" s="123" t="s">
        <v>352</v>
      </c>
      <c r="B320" s="124">
        <f t="shared" si="95"/>
        <v>924</v>
      </c>
      <c r="C320" s="124">
        <f t="shared" si="95"/>
        <v>924</v>
      </c>
      <c r="D320" s="124">
        <f t="shared" si="95"/>
        <v>0</v>
      </c>
      <c r="E320" s="124">
        <v>0</v>
      </c>
      <c r="F320" s="124">
        <v>0</v>
      </c>
      <c r="G320" s="124">
        <f t="shared" si="96"/>
        <v>0</v>
      </c>
      <c r="H320" s="124">
        <v>0</v>
      </c>
      <c r="I320" s="124">
        <v>0</v>
      </c>
      <c r="J320" s="124">
        <f t="shared" si="97"/>
        <v>0</v>
      </c>
      <c r="K320" s="124">
        <v>924</v>
      </c>
      <c r="L320" s="124">
        <v>924</v>
      </c>
      <c r="M320" s="124">
        <f t="shared" si="98"/>
        <v>0</v>
      </c>
      <c r="N320" s="124"/>
      <c r="O320" s="124"/>
      <c r="P320" s="124">
        <f t="shared" si="99"/>
        <v>0</v>
      </c>
      <c r="Q320" s="124">
        <v>0</v>
      </c>
      <c r="R320" s="124">
        <v>0</v>
      </c>
      <c r="S320" s="124">
        <f t="shared" si="100"/>
        <v>0</v>
      </c>
      <c r="T320" s="124">
        <v>0</v>
      </c>
      <c r="U320" s="124">
        <v>0</v>
      </c>
      <c r="V320" s="124">
        <f t="shared" si="101"/>
        <v>0</v>
      </c>
      <c r="W320" s="124">
        <v>0</v>
      </c>
      <c r="X320" s="124">
        <v>0</v>
      </c>
      <c r="Y320" s="124">
        <f t="shared" si="102"/>
        <v>0</v>
      </c>
      <c r="Z320" s="124">
        <v>0</v>
      </c>
      <c r="AA320" s="124">
        <v>0</v>
      </c>
      <c r="AB320" s="124">
        <f t="shared" si="103"/>
        <v>0</v>
      </c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  <c r="AV320" s="100"/>
      <c r="AW320" s="100"/>
      <c r="AX320" s="100"/>
      <c r="AY320" s="100"/>
      <c r="AZ320" s="100"/>
      <c r="BA320" s="100"/>
      <c r="BB320" s="100"/>
      <c r="BC320" s="100"/>
      <c r="BD320" s="100"/>
      <c r="BE320" s="100"/>
      <c r="BF320" s="100"/>
      <c r="BG320" s="100"/>
      <c r="BH320" s="100"/>
      <c r="BI320" s="100"/>
      <c r="BJ320" s="100"/>
      <c r="BK320" s="100"/>
      <c r="BL320" s="100"/>
      <c r="BM320" s="100"/>
      <c r="BN320" s="100"/>
      <c r="BO320" s="100"/>
      <c r="BP320" s="100"/>
      <c r="BQ320" s="100"/>
      <c r="BR320" s="100"/>
      <c r="BS320" s="100"/>
      <c r="BT320" s="100"/>
      <c r="BU320" s="100"/>
      <c r="BV320" s="100"/>
      <c r="BW320" s="100"/>
      <c r="BX320" s="100"/>
      <c r="BY320" s="100"/>
      <c r="BZ320" s="100"/>
      <c r="CA320" s="100"/>
      <c r="CB320" s="100"/>
      <c r="CC320" s="100"/>
      <c r="CD320" s="100"/>
      <c r="CE320" s="100"/>
      <c r="CF320" s="100"/>
      <c r="CG320" s="100"/>
      <c r="CH320" s="100"/>
      <c r="CI320" s="100"/>
      <c r="CJ320" s="100"/>
      <c r="CK320" s="100"/>
      <c r="CL320" s="100"/>
      <c r="CM320" s="100"/>
      <c r="CN320" s="100"/>
      <c r="CO320" s="100"/>
      <c r="CP320" s="100"/>
      <c r="CQ320" s="100"/>
      <c r="CR320" s="100"/>
      <c r="CS320" s="100"/>
      <c r="CT320" s="100"/>
      <c r="CU320" s="100"/>
      <c r="CV320" s="100"/>
      <c r="CW320" s="100"/>
      <c r="CX320" s="100"/>
      <c r="CY320" s="100"/>
      <c r="CZ320" s="100"/>
      <c r="DA320" s="100"/>
      <c r="DB320" s="100"/>
      <c r="DC320" s="100"/>
      <c r="DD320" s="100"/>
      <c r="DE320" s="100"/>
      <c r="DF320" s="100"/>
      <c r="DG320" s="100"/>
      <c r="DH320" s="100"/>
      <c r="DI320" s="100"/>
      <c r="DJ320" s="100"/>
      <c r="DK320" s="100"/>
      <c r="DL320" s="100"/>
      <c r="DM320" s="100"/>
      <c r="DN320" s="100"/>
      <c r="DO320" s="100"/>
      <c r="DP320" s="100"/>
      <c r="DQ320" s="100"/>
      <c r="DR320" s="100"/>
      <c r="DS320" s="100"/>
      <c r="DT320" s="100"/>
      <c r="DU320" s="100"/>
      <c r="DV320" s="100"/>
      <c r="DW320" s="100"/>
      <c r="DX320" s="100"/>
      <c r="DY320" s="100"/>
      <c r="DZ320" s="100"/>
      <c r="EA320" s="100"/>
      <c r="EB320" s="100"/>
      <c r="EC320" s="100"/>
      <c r="ED320" s="100"/>
      <c r="EE320" s="100"/>
      <c r="EF320" s="100"/>
      <c r="EG320" s="100"/>
      <c r="EH320" s="100"/>
      <c r="EI320" s="100"/>
      <c r="EJ320" s="100"/>
      <c r="EK320" s="100"/>
      <c r="EL320" s="100"/>
      <c r="EM320" s="100"/>
      <c r="EN320" s="100"/>
      <c r="EO320" s="100"/>
      <c r="EP320" s="100"/>
      <c r="EQ320" s="100"/>
      <c r="ER320" s="100"/>
      <c r="ES320" s="100"/>
      <c r="ET320" s="100"/>
      <c r="EU320" s="100"/>
      <c r="EV320" s="100"/>
      <c r="EW320" s="100"/>
      <c r="EX320" s="100"/>
      <c r="EY320" s="100"/>
      <c r="EZ320" s="100"/>
      <c r="FA320" s="100"/>
      <c r="FB320" s="100"/>
      <c r="FC320" s="100"/>
      <c r="FD320" s="100"/>
      <c r="FE320" s="100"/>
      <c r="FF320" s="100"/>
      <c r="FG320" s="100"/>
      <c r="FH320" s="100"/>
      <c r="FI320" s="100"/>
      <c r="FJ320" s="100"/>
      <c r="FK320" s="100"/>
      <c r="FL320" s="100"/>
      <c r="FM320" s="100"/>
      <c r="FN320" s="100"/>
      <c r="FO320" s="100"/>
      <c r="FP320" s="100"/>
      <c r="FQ320" s="100"/>
      <c r="FR320" s="100"/>
      <c r="FS320" s="100"/>
      <c r="FT320" s="100"/>
      <c r="FU320" s="100"/>
      <c r="FV320" s="100"/>
      <c r="FW320" s="100"/>
      <c r="FX320" s="100"/>
      <c r="FY320" s="100"/>
      <c r="FZ320" s="100"/>
      <c r="GA320" s="100"/>
      <c r="GB320" s="100"/>
      <c r="GC320" s="100"/>
      <c r="GD320" s="100"/>
      <c r="GE320" s="100"/>
      <c r="GF320" s="100"/>
      <c r="GG320" s="100"/>
      <c r="GH320" s="100"/>
      <c r="GI320" s="100"/>
      <c r="GJ320" s="100"/>
      <c r="GK320" s="100"/>
      <c r="GL320" s="100"/>
      <c r="GM320" s="100"/>
      <c r="GN320" s="100"/>
      <c r="GO320" s="100"/>
      <c r="GP320" s="100"/>
      <c r="GQ320" s="100"/>
      <c r="GR320" s="100"/>
      <c r="GS320" s="100"/>
      <c r="GT320" s="100"/>
      <c r="GU320" s="100"/>
      <c r="GV320" s="100"/>
      <c r="GW320" s="100"/>
      <c r="GX320" s="100"/>
      <c r="GY320" s="100"/>
      <c r="GZ320" s="100"/>
      <c r="HA320" s="100"/>
      <c r="HB320" s="100"/>
      <c r="HC320" s="100"/>
      <c r="HD320" s="100"/>
      <c r="HE320" s="100"/>
      <c r="HF320" s="100"/>
      <c r="HG320" s="100"/>
      <c r="HH320" s="100"/>
      <c r="HI320" s="100"/>
      <c r="HJ320" s="100"/>
      <c r="HK320" s="100"/>
      <c r="HL320" s="100"/>
      <c r="HM320" s="100"/>
      <c r="HN320" s="100"/>
      <c r="HO320" s="100"/>
      <c r="HP320" s="100"/>
      <c r="HQ320" s="100"/>
      <c r="HR320" s="100"/>
      <c r="HS320" s="100"/>
      <c r="HT320" s="100"/>
      <c r="HU320" s="100"/>
      <c r="HV320" s="100"/>
      <c r="HW320" s="100"/>
      <c r="HX320" s="100"/>
      <c r="HY320" s="100"/>
      <c r="HZ320" s="100"/>
      <c r="IA320" s="100"/>
      <c r="IB320" s="100"/>
      <c r="IC320" s="100"/>
      <c r="ID320" s="100"/>
      <c r="IE320" s="100"/>
      <c r="IF320" s="100"/>
      <c r="IG320" s="100"/>
      <c r="IH320" s="100"/>
      <c r="II320" s="100"/>
      <c r="IJ320" s="100"/>
      <c r="IK320" s="100"/>
      <c r="IL320" s="100"/>
      <c r="IM320" s="100"/>
      <c r="IN320" s="100"/>
      <c r="IO320" s="100"/>
      <c r="IP320" s="100"/>
      <c r="IQ320" s="100"/>
      <c r="IR320" s="100"/>
    </row>
    <row r="321" spans="1:252" ht="43.5" customHeight="1" x14ac:dyDescent="0.3">
      <c r="A321" s="120" t="s">
        <v>353</v>
      </c>
      <c r="B321" s="124">
        <f t="shared" si="95"/>
        <v>300</v>
      </c>
      <c r="C321" s="124">
        <f t="shared" si="95"/>
        <v>300</v>
      </c>
      <c r="D321" s="124">
        <f t="shared" si="95"/>
        <v>0</v>
      </c>
      <c r="E321" s="124">
        <v>0</v>
      </c>
      <c r="F321" s="124">
        <v>0</v>
      </c>
      <c r="G321" s="124">
        <f t="shared" si="96"/>
        <v>0</v>
      </c>
      <c r="H321" s="124">
        <v>0</v>
      </c>
      <c r="I321" s="124">
        <v>0</v>
      </c>
      <c r="J321" s="124">
        <f t="shared" si="97"/>
        <v>0</v>
      </c>
      <c r="K321" s="124">
        <v>300</v>
      </c>
      <c r="L321" s="124">
        <v>300</v>
      </c>
      <c r="M321" s="124">
        <f t="shared" si="98"/>
        <v>0</v>
      </c>
      <c r="N321" s="124">
        <v>0</v>
      </c>
      <c r="O321" s="124">
        <v>0</v>
      </c>
      <c r="P321" s="124">
        <f t="shared" si="99"/>
        <v>0</v>
      </c>
      <c r="Q321" s="124">
        <v>0</v>
      </c>
      <c r="R321" s="124">
        <v>0</v>
      </c>
      <c r="S321" s="124">
        <f t="shared" si="100"/>
        <v>0</v>
      </c>
      <c r="T321" s="124">
        <v>0</v>
      </c>
      <c r="U321" s="124">
        <v>0</v>
      </c>
      <c r="V321" s="124">
        <f t="shared" si="101"/>
        <v>0</v>
      </c>
      <c r="W321" s="124">
        <v>0</v>
      </c>
      <c r="X321" s="124">
        <v>0</v>
      </c>
      <c r="Y321" s="124">
        <f t="shared" si="102"/>
        <v>0</v>
      </c>
      <c r="Z321" s="124">
        <v>0</v>
      </c>
      <c r="AA321" s="124">
        <v>0</v>
      </c>
      <c r="AB321" s="124">
        <f t="shared" si="103"/>
        <v>0</v>
      </c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  <c r="AV321" s="100"/>
      <c r="AW321" s="100"/>
      <c r="AX321" s="100"/>
      <c r="AY321" s="100"/>
      <c r="AZ321" s="100"/>
      <c r="BA321" s="100"/>
      <c r="BB321" s="100"/>
      <c r="BC321" s="100"/>
      <c r="BD321" s="100"/>
      <c r="BE321" s="100"/>
      <c r="BF321" s="100"/>
      <c r="BG321" s="100"/>
      <c r="BH321" s="100"/>
      <c r="BI321" s="100"/>
      <c r="BJ321" s="100"/>
      <c r="BK321" s="100"/>
      <c r="BL321" s="100"/>
      <c r="BM321" s="100"/>
      <c r="BN321" s="100"/>
      <c r="BO321" s="100"/>
      <c r="BP321" s="100"/>
      <c r="BQ321" s="100"/>
      <c r="BR321" s="100"/>
      <c r="BS321" s="100"/>
      <c r="BT321" s="100"/>
      <c r="BU321" s="100"/>
      <c r="BV321" s="100"/>
      <c r="BW321" s="100"/>
      <c r="BX321" s="100"/>
      <c r="BY321" s="100"/>
      <c r="BZ321" s="100"/>
      <c r="CA321" s="100"/>
      <c r="CB321" s="100"/>
      <c r="CC321" s="100"/>
      <c r="CD321" s="100"/>
      <c r="CE321" s="100"/>
      <c r="CF321" s="100"/>
      <c r="CG321" s="100"/>
      <c r="CH321" s="100"/>
      <c r="CI321" s="100"/>
      <c r="CJ321" s="100"/>
      <c r="CK321" s="100"/>
      <c r="CL321" s="100"/>
      <c r="CM321" s="100"/>
      <c r="CN321" s="100"/>
      <c r="CO321" s="100"/>
      <c r="CP321" s="100"/>
      <c r="CQ321" s="100"/>
      <c r="CR321" s="100"/>
      <c r="CS321" s="100"/>
      <c r="CT321" s="100"/>
      <c r="CU321" s="100"/>
      <c r="CV321" s="100"/>
      <c r="CW321" s="100"/>
      <c r="CX321" s="100"/>
      <c r="CY321" s="100"/>
      <c r="CZ321" s="100"/>
      <c r="DA321" s="100"/>
      <c r="DB321" s="100"/>
      <c r="DC321" s="100"/>
      <c r="DD321" s="100"/>
      <c r="DE321" s="100"/>
      <c r="DF321" s="100"/>
      <c r="DG321" s="100"/>
      <c r="DH321" s="100"/>
      <c r="DI321" s="100"/>
      <c r="DJ321" s="100"/>
      <c r="DK321" s="100"/>
      <c r="DL321" s="100"/>
      <c r="DM321" s="100"/>
      <c r="DN321" s="100"/>
      <c r="DO321" s="100"/>
      <c r="DP321" s="100"/>
      <c r="DQ321" s="100"/>
      <c r="DR321" s="100"/>
      <c r="DS321" s="100"/>
      <c r="DT321" s="100"/>
      <c r="DU321" s="100"/>
      <c r="DV321" s="100"/>
      <c r="DW321" s="100"/>
      <c r="DX321" s="100"/>
      <c r="DY321" s="100"/>
      <c r="DZ321" s="100"/>
      <c r="EA321" s="100"/>
      <c r="EB321" s="100"/>
      <c r="EC321" s="100"/>
      <c r="ED321" s="100"/>
      <c r="EE321" s="100"/>
      <c r="EF321" s="100"/>
      <c r="EG321" s="100"/>
      <c r="EH321" s="100"/>
      <c r="EI321" s="100"/>
      <c r="EJ321" s="100"/>
      <c r="EK321" s="100"/>
      <c r="EL321" s="100"/>
      <c r="EM321" s="100"/>
      <c r="EN321" s="100"/>
      <c r="EO321" s="100"/>
      <c r="EP321" s="100"/>
      <c r="EQ321" s="100"/>
      <c r="ER321" s="100"/>
      <c r="ES321" s="100"/>
      <c r="ET321" s="100"/>
      <c r="EU321" s="100"/>
      <c r="EV321" s="100"/>
      <c r="EW321" s="100"/>
      <c r="EX321" s="100"/>
      <c r="EY321" s="100"/>
      <c r="EZ321" s="100"/>
      <c r="FA321" s="100"/>
      <c r="FB321" s="100"/>
      <c r="FC321" s="100"/>
      <c r="FD321" s="100"/>
      <c r="FE321" s="100"/>
      <c r="FF321" s="100"/>
      <c r="FG321" s="100"/>
      <c r="FH321" s="100"/>
      <c r="FI321" s="100"/>
      <c r="FJ321" s="100"/>
      <c r="FK321" s="100"/>
      <c r="FL321" s="100"/>
      <c r="FM321" s="100"/>
      <c r="FN321" s="100"/>
      <c r="FO321" s="100"/>
      <c r="FP321" s="100"/>
      <c r="FQ321" s="100"/>
      <c r="FR321" s="100"/>
      <c r="FS321" s="100"/>
      <c r="FT321" s="100"/>
      <c r="FU321" s="100"/>
      <c r="FV321" s="100"/>
      <c r="FW321" s="100"/>
      <c r="FX321" s="100"/>
      <c r="FY321" s="100"/>
      <c r="FZ321" s="100"/>
      <c r="GA321" s="100"/>
      <c r="GB321" s="100"/>
      <c r="GC321" s="100"/>
      <c r="GD321" s="100"/>
      <c r="GE321" s="100"/>
      <c r="GF321" s="100"/>
      <c r="GG321" s="100"/>
      <c r="GH321" s="100"/>
      <c r="GI321" s="100"/>
      <c r="GJ321" s="100"/>
      <c r="GK321" s="100"/>
      <c r="GL321" s="100"/>
      <c r="GM321" s="100"/>
      <c r="GN321" s="100"/>
      <c r="GO321" s="100"/>
      <c r="GP321" s="100"/>
      <c r="GQ321" s="100"/>
      <c r="GR321" s="100"/>
      <c r="GS321" s="100"/>
      <c r="GT321" s="100"/>
      <c r="GU321" s="100"/>
      <c r="GV321" s="100"/>
      <c r="GW321" s="100"/>
      <c r="GX321" s="100"/>
      <c r="GY321" s="100"/>
      <c r="GZ321" s="100"/>
      <c r="HA321" s="100"/>
      <c r="HB321" s="100"/>
      <c r="HC321" s="100"/>
      <c r="HD321" s="100"/>
      <c r="HE321" s="100"/>
      <c r="HF321" s="100"/>
      <c r="HG321" s="100"/>
      <c r="HH321" s="100"/>
      <c r="HI321" s="100"/>
      <c r="HJ321" s="100"/>
      <c r="HK321" s="100"/>
      <c r="HL321" s="100"/>
      <c r="HM321" s="100"/>
      <c r="HN321" s="100"/>
      <c r="HO321" s="100"/>
      <c r="HP321" s="100"/>
      <c r="HQ321" s="100"/>
      <c r="HR321" s="100"/>
      <c r="HS321" s="100"/>
      <c r="HT321" s="100"/>
      <c r="HU321" s="100"/>
      <c r="HV321" s="100"/>
      <c r="HW321" s="100"/>
      <c r="HX321" s="100"/>
      <c r="HY321" s="100"/>
      <c r="HZ321" s="100"/>
      <c r="IA321" s="100"/>
      <c r="IB321" s="100"/>
      <c r="IC321" s="100"/>
      <c r="ID321" s="100"/>
      <c r="IE321" s="100"/>
      <c r="IF321" s="100"/>
      <c r="IG321" s="100"/>
      <c r="IH321" s="100"/>
      <c r="II321" s="100"/>
      <c r="IJ321" s="100"/>
      <c r="IK321" s="100"/>
      <c r="IL321" s="100"/>
      <c r="IM321" s="100"/>
      <c r="IN321" s="100"/>
      <c r="IO321" s="100"/>
      <c r="IP321" s="100"/>
      <c r="IQ321" s="100"/>
      <c r="IR321" s="100"/>
    </row>
    <row r="322" spans="1:252" ht="31.2" x14ac:dyDescent="0.3">
      <c r="A322" s="117" t="s">
        <v>162</v>
      </c>
      <c r="B322" s="118">
        <f t="shared" si="95"/>
        <v>18970</v>
      </c>
      <c r="C322" s="118">
        <f t="shared" si="95"/>
        <v>18970</v>
      </c>
      <c r="D322" s="118">
        <f t="shared" si="95"/>
        <v>0</v>
      </c>
      <c r="E322" s="118">
        <f>SUM(E323,E328)</f>
        <v>0</v>
      </c>
      <c r="F322" s="118">
        <f>SUM(F323,F328)</f>
        <v>0</v>
      </c>
      <c r="G322" s="118">
        <f t="shared" si="96"/>
        <v>0</v>
      </c>
      <c r="H322" s="118">
        <f>SUM(H323,H328)</f>
        <v>0</v>
      </c>
      <c r="I322" s="118">
        <f>SUM(I323,I328)</f>
        <v>0</v>
      </c>
      <c r="J322" s="118">
        <f t="shared" si="97"/>
        <v>0</v>
      </c>
      <c r="K322" s="118">
        <f>SUM(K323,K328)</f>
        <v>17640</v>
      </c>
      <c r="L322" s="118">
        <f>SUM(L323,L328)</f>
        <v>17640</v>
      </c>
      <c r="M322" s="118">
        <f t="shared" si="98"/>
        <v>0</v>
      </c>
      <c r="N322" s="118">
        <f>SUM(N323,N328)</f>
        <v>0</v>
      </c>
      <c r="O322" s="118">
        <f>SUM(O323,O328)</f>
        <v>0</v>
      </c>
      <c r="P322" s="118">
        <f t="shared" si="99"/>
        <v>0</v>
      </c>
      <c r="Q322" s="118">
        <f>SUM(Q323,Q328)</f>
        <v>1330</v>
      </c>
      <c r="R322" s="118">
        <f>SUM(R323,R328)</f>
        <v>1330</v>
      </c>
      <c r="S322" s="118">
        <f t="shared" si="100"/>
        <v>0</v>
      </c>
      <c r="T322" s="118">
        <f>SUM(T323,T328)</f>
        <v>0</v>
      </c>
      <c r="U322" s="118">
        <f>SUM(U323,U328)</f>
        <v>0</v>
      </c>
      <c r="V322" s="118">
        <f t="shared" si="101"/>
        <v>0</v>
      </c>
      <c r="W322" s="118">
        <f>SUM(W323,W328)</f>
        <v>0</v>
      </c>
      <c r="X322" s="118">
        <f>SUM(X323,X328)</f>
        <v>0</v>
      </c>
      <c r="Y322" s="118">
        <f t="shared" si="102"/>
        <v>0</v>
      </c>
      <c r="Z322" s="118">
        <f>SUM(Z323,Z328)</f>
        <v>0</v>
      </c>
      <c r="AA322" s="118">
        <f>SUM(AA323,AA328)</f>
        <v>0</v>
      </c>
      <c r="AB322" s="118">
        <f t="shared" si="103"/>
        <v>0</v>
      </c>
      <c r="AC322" s="116"/>
      <c r="AD322" s="116"/>
      <c r="AE322" s="116"/>
      <c r="AF322" s="116"/>
      <c r="AG322" s="116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  <c r="AV322" s="116"/>
      <c r="AW322" s="116"/>
      <c r="AX322" s="116"/>
      <c r="AY322" s="116"/>
      <c r="AZ322" s="116"/>
      <c r="BA322" s="116"/>
      <c r="BB322" s="116"/>
      <c r="BC322" s="116"/>
      <c r="BD322" s="116"/>
      <c r="BE322" s="116"/>
      <c r="BF322" s="116"/>
      <c r="BG322" s="116"/>
      <c r="BH322" s="116"/>
      <c r="BI322" s="116"/>
      <c r="BJ322" s="116"/>
      <c r="BK322" s="116"/>
      <c r="BL322" s="116"/>
      <c r="BM322" s="116"/>
      <c r="BN322" s="116"/>
      <c r="BO322" s="116"/>
      <c r="BP322" s="116"/>
      <c r="BQ322" s="116"/>
      <c r="BR322" s="116"/>
      <c r="BS322" s="116"/>
      <c r="BT322" s="116"/>
      <c r="BU322" s="116"/>
      <c r="BV322" s="116"/>
      <c r="BW322" s="116"/>
      <c r="BX322" s="116"/>
      <c r="BY322" s="116"/>
      <c r="BZ322" s="116"/>
      <c r="CA322" s="116"/>
      <c r="CB322" s="116"/>
      <c r="CC322" s="116"/>
      <c r="CD322" s="116"/>
      <c r="CE322" s="116"/>
      <c r="CF322" s="116"/>
      <c r="CG322" s="116"/>
      <c r="CH322" s="116"/>
      <c r="CI322" s="116"/>
      <c r="CJ322" s="116"/>
      <c r="CK322" s="116"/>
      <c r="CL322" s="116"/>
      <c r="CM322" s="116"/>
      <c r="CN322" s="116"/>
      <c r="CO322" s="116"/>
      <c r="CP322" s="116"/>
      <c r="CQ322" s="116"/>
      <c r="CR322" s="116"/>
      <c r="CS322" s="116"/>
      <c r="CT322" s="116"/>
      <c r="CU322" s="116"/>
      <c r="CV322" s="116"/>
      <c r="CW322" s="116"/>
      <c r="CX322" s="116"/>
      <c r="CY322" s="116"/>
      <c r="CZ322" s="116"/>
      <c r="DA322" s="116"/>
      <c r="DB322" s="116"/>
      <c r="DC322" s="116"/>
      <c r="DD322" s="116"/>
      <c r="DE322" s="116"/>
      <c r="DF322" s="116"/>
      <c r="DG322" s="116"/>
      <c r="DH322" s="116"/>
      <c r="DI322" s="116"/>
      <c r="DJ322" s="116"/>
      <c r="DK322" s="116"/>
      <c r="DL322" s="116"/>
      <c r="DM322" s="116"/>
      <c r="DN322" s="116"/>
      <c r="DO322" s="116"/>
      <c r="DP322" s="116"/>
      <c r="DQ322" s="116"/>
      <c r="DR322" s="116"/>
      <c r="DS322" s="116"/>
      <c r="DT322" s="116"/>
      <c r="DU322" s="116"/>
      <c r="DV322" s="116"/>
      <c r="DW322" s="116"/>
      <c r="DX322" s="116"/>
      <c r="DY322" s="116"/>
      <c r="DZ322" s="116"/>
      <c r="EA322" s="116"/>
      <c r="EB322" s="116"/>
      <c r="EC322" s="116"/>
      <c r="ED322" s="116"/>
      <c r="EE322" s="116"/>
      <c r="EF322" s="116"/>
      <c r="EG322" s="116"/>
      <c r="EH322" s="116"/>
      <c r="EI322" s="116"/>
      <c r="EJ322" s="116"/>
      <c r="EK322" s="116"/>
      <c r="EL322" s="116"/>
      <c r="EM322" s="116"/>
      <c r="EN322" s="116"/>
      <c r="EO322" s="116"/>
      <c r="EP322" s="116"/>
      <c r="EQ322" s="116"/>
      <c r="ER322" s="116"/>
      <c r="ES322" s="116"/>
      <c r="ET322" s="116"/>
      <c r="EU322" s="116"/>
      <c r="EV322" s="116"/>
      <c r="EW322" s="116"/>
      <c r="EX322" s="116"/>
      <c r="EY322" s="116"/>
      <c r="EZ322" s="116"/>
      <c r="FA322" s="116"/>
      <c r="FB322" s="116"/>
      <c r="FC322" s="116"/>
      <c r="FD322" s="116"/>
      <c r="FE322" s="116"/>
      <c r="FF322" s="116"/>
      <c r="FG322" s="116"/>
      <c r="FH322" s="116"/>
      <c r="FI322" s="116"/>
      <c r="FJ322" s="116"/>
      <c r="FK322" s="116"/>
      <c r="FL322" s="116"/>
      <c r="FM322" s="116"/>
      <c r="FN322" s="116"/>
      <c r="FO322" s="116"/>
      <c r="FP322" s="116"/>
      <c r="FQ322" s="116"/>
      <c r="FR322" s="116"/>
      <c r="FS322" s="116"/>
      <c r="FT322" s="116"/>
      <c r="FU322" s="116"/>
      <c r="FV322" s="116"/>
      <c r="FW322" s="116"/>
      <c r="FX322" s="116"/>
      <c r="FY322" s="116"/>
      <c r="FZ322" s="116"/>
      <c r="GA322" s="116"/>
      <c r="GB322" s="116"/>
      <c r="GC322" s="116"/>
      <c r="GD322" s="100"/>
      <c r="GE322" s="100"/>
      <c r="GF322" s="100"/>
      <c r="GG322" s="100"/>
      <c r="GH322" s="100"/>
      <c r="GI322" s="100"/>
      <c r="GJ322" s="100"/>
      <c r="GK322" s="100"/>
      <c r="GL322" s="100"/>
      <c r="GM322" s="100"/>
      <c r="GN322" s="100"/>
      <c r="GO322" s="100"/>
      <c r="GP322" s="100"/>
      <c r="GQ322" s="100"/>
      <c r="GR322" s="100"/>
      <c r="GS322" s="100"/>
      <c r="GT322" s="100"/>
      <c r="GU322" s="100"/>
      <c r="GV322" s="100"/>
      <c r="GW322" s="100"/>
      <c r="GX322" s="100"/>
      <c r="GY322" s="100"/>
      <c r="GZ322" s="100"/>
      <c r="HA322" s="100"/>
      <c r="HB322" s="100"/>
      <c r="HC322" s="100"/>
      <c r="HD322" s="100"/>
      <c r="HE322" s="100"/>
      <c r="HF322" s="100"/>
      <c r="HG322" s="100"/>
      <c r="HH322" s="100"/>
      <c r="HI322" s="100"/>
      <c r="HJ322" s="100"/>
      <c r="HK322" s="100"/>
      <c r="HL322" s="100"/>
      <c r="HM322" s="100"/>
      <c r="HN322" s="100"/>
      <c r="HO322" s="100"/>
      <c r="HP322" s="100"/>
      <c r="HQ322" s="100"/>
      <c r="HR322" s="100"/>
      <c r="HS322" s="100"/>
      <c r="HT322" s="100"/>
      <c r="HU322" s="100"/>
      <c r="HV322" s="100"/>
      <c r="HW322" s="100"/>
      <c r="HX322" s="100"/>
      <c r="HY322" s="100"/>
      <c r="HZ322" s="100"/>
      <c r="IA322" s="100"/>
      <c r="IB322" s="100"/>
      <c r="IC322" s="100"/>
      <c r="ID322" s="100"/>
      <c r="IE322" s="100"/>
      <c r="IF322" s="100"/>
      <c r="IG322" s="100"/>
      <c r="IH322" s="100"/>
      <c r="II322" s="100"/>
      <c r="IJ322" s="100"/>
      <c r="IK322" s="100"/>
      <c r="IL322" s="100"/>
      <c r="IM322" s="100"/>
      <c r="IN322" s="100"/>
      <c r="IO322" s="100"/>
      <c r="IP322" s="100"/>
      <c r="IQ322" s="100"/>
      <c r="IR322" s="100"/>
    </row>
    <row r="323" spans="1:252" ht="31.2" x14ac:dyDescent="0.3">
      <c r="A323" s="117" t="s">
        <v>348</v>
      </c>
      <c r="B323" s="118">
        <f t="shared" si="95"/>
        <v>4570</v>
      </c>
      <c r="C323" s="118">
        <f t="shared" si="95"/>
        <v>4570</v>
      </c>
      <c r="D323" s="118">
        <f t="shared" si="95"/>
        <v>0</v>
      </c>
      <c r="E323" s="118">
        <f>SUM(E324:E327)</f>
        <v>0</v>
      </c>
      <c r="F323" s="118">
        <f>SUM(F324:F327)</f>
        <v>0</v>
      </c>
      <c r="G323" s="118">
        <f t="shared" si="96"/>
        <v>0</v>
      </c>
      <c r="H323" s="118">
        <f>SUM(H324:H327)</f>
        <v>0</v>
      </c>
      <c r="I323" s="118">
        <f>SUM(I324:I327)</f>
        <v>0</v>
      </c>
      <c r="J323" s="118">
        <f t="shared" si="97"/>
        <v>0</v>
      </c>
      <c r="K323" s="118">
        <f>SUM(K324:K327)</f>
        <v>3240</v>
      </c>
      <c r="L323" s="118">
        <f>SUM(L324:L327)</f>
        <v>3240</v>
      </c>
      <c r="M323" s="118">
        <f t="shared" si="98"/>
        <v>0</v>
      </c>
      <c r="N323" s="118">
        <f>SUM(N324:N327)</f>
        <v>0</v>
      </c>
      <c r="O323" s="118">
        <f>SUM(O324:O327)</f>
        <v>0</v>
      </c>
      <c r="P323" s="118">
        <f t="shared" si="99"/>
        <v>0</v>
      </c>
      <c r="Q323" s="118">
        <f>SUM(Q324:Q327)</f>
        <v>1330</v>
      </c>
      <c r="R323" s="118">
        <f>SUM(R324:R327)</f>
        <v>1330</v>
      </c>
      <c r="S323" s="118">
        <f t="shared" si="100"/>
        <v>0</v>
      </c>
      <c r="T323" s="118">
        <f>SUM(T324:T327)</f>
        <v>0</v>
      </c>
      <c r="U323" s="118">
        <f>SUM(U324:U327)</f>
        <v>0</v>
      </c>
      <c r="V323" s="118">
        <f t="shared" si="101"/>
        <v>0</v>
      </c>
      <c r="W323" s="118">
        <f>SUM(W324:W327)</f>
        <v>0</v>
      </c>
      <c r="X323" s="118">
        <f>SUM(X324:X327)</f>
        <v>0</v>
      </c>
      <c r="Y323" s="118">
        <f t="shared" si="102"/>
        <v>0</v>
      </c>
      <c r="Z323" s="118">
        <f>SUM(Z324:Z327)</f>
        <v>0</v>
      </c>
      <c r="AA323" s="118">
        <f>SUM(AA324:AA327)</f>
        <v>0</v>
      </c>
      <c r="AB323" s="118">
        <f t="shared" si="103"/>
        <v>0</v>
      </c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  <c r="AV323" s="100"/>
      <c r="AW323" s="100"/>
      <c r="AX323" s="100"/>
      <c r="AY323" s="100"/>
      <c r="AZ323" s="100"/>
      <c r="BA323" s="100"/>
      <c r="BB323" s="100"/>
      <c r="BC323" s="100"/>
      <c r="BD323" s="100"/>
      <c r="BE323" s="100"/>
      <c r="BF323" s="100"/>
      <c r="BG323" s="100"/>
      <c r="BH323" s="100"/>
      <c r="BI323" s="100"/>
      <c r="BJ323" s="100"/>
      <c r="BK323" s="100"/>
      <c r="BL323" s="100"/>
      <c r="BM323" s="100"/>
      <c r="BN323" s="100"/>
      <c r="BO323" s="100"/>
      <c r="BP323" s="100"/>
      <c r="BQ323" s="100"/>
      <c r="BR323" s="100"/>
      <c r="BS323" s="100"/>
      <c r="BT323" s="100"/>
      <c r="BU323" s="100"/>
      <c r="BV323" s="100"/>
      <c r="BW323" s="100"/>
      <c r="BX323" s="100"/>
      <c r="BY323" s="100"/>
      <c r="BZ323" s="100"/>
      <c r="CA323" s="100"/>
      <c r="CB323" s="100"/>
      <c r="CC323" s="100"/>
      <c r="CD323" s="100"/>
      <c r="CE323" s="100"/>
      <c r="CF323" s="100"/>
      <c r="CG323" s="100"/>
      <c r="CH323" s="100"/>
      <c r="CI323" s="100"/>
      <c r="CJ323" s="100"/>
      <c r="CK323" s="100"/>
      <c r="CL323" s="100"/>
      <c r="CM323" s="100"/>
      <c r="CN323" s="100"/>
      <c r="CO323" s="100"/>
      <c r="CP323" s="100"/>
      <c r="CQ323" s="100"/>
      <c r="CR323" s="100"/>
      <c r="CS323" s="100"/>
      <c r="CT323" s="100"/>
      <c r="CU323" s="100"/>
      <c r="CV323" s="100"/>
      <c r="CW323" s="100"/>
      <c r="CX323" s="100"/>
      <c r="CY323" s="100"/>
      <c r="CZ323" s="100"/>
      <c r="DA323" s="100"/>
      <c r="DB323" s="100"/>
      <c r="DC323" s="100"/>
      <c r="DD323" s="100"/>
      <c r="DE323" s="100"/>
      <c r="DF323" s="100"/>
      <c r="DG323" s="100"/>
      <c r="DH323" s="100"/>
      <c r="DI323" s="100"/>
      <c r="DJ323" s="100"/>
      <c r="DK323" s="100"/>
      <c r="DL323" s="100"/>
      <c r="DM323" s="100"/>
      <c r="DN323" s="100"/>
      <c r="DO323" s="100"/>
      <c r="DP323" s="100"/>
      <c r="DQ323" s="100"/>
      <c r="DR323" s="100"/>
      <c r="DS323" s="100"/>
      <c r="DT323" s="100"/>
      <c r="DU323" s="100"/>
      <c r="DV323" s="100"/>
      <c r="DW323" s="100"/>
      <c r="DX323" s="100"/>
      <c r="DY323" s="100"/>
      <c r="DZ323" s="100"/>
      <c r="EA323" s="100"/>
      <c r="EB323" s="100"/>
      <c r="EC323" s="100"/>
      <c r="ED323" s="100"/>
      <c r="EE323" s="100"/>
      <c r="EF323" s="100"/>
      <c r="EG323" s="100"/>
      <c r="EH323" s="100"/>
      <c r="EI323" s="100"/>
      <c r="EJ323" s="100"/>
      <c r="EK323" s="100"/>
      <c r="EL323" s="100"/>
      <c r="EM323" s="100"/>
      <c r="EN323" s="100"/>
      <c r="EO323" s="100"/>
      <c r="EP323" s="100"/>
      <c r="EQ323" s="100"/>
      <c r="ER323" s="100"/>
      <c r="ES323" s="100"/>
      <c r="ET323" s="100"/>
      <c r="EU323" s="100"/>
      <c r="EV323" s="100"/>
      <c r="EW323" s="100"/>
      <c r="EX323" s="100"/>
      <c r="EY323" s="100"/>
      <c r="EZ323" s="100"/>
      <c r="FA323" s="100"/>
      <c r="FB323" s="100"/>
      <c r="FC323" s="100"/>
      <c r="FD323" s="100"/>
      <c r="FE323" s="100"/>
      <c r="FF323" s="100"/>
      <c r="FG323" s="100"/>
      <c r="FH323" s="100"/>
      <c r="FI323" s="100"/>
      <c r="FJ323" s="100"/>
      <c r="FK323" s="100"/>
      <c r="FL323" s="100"/>
      <c r="FM323" s="100"/>
      <c r="FN323" s="100"/>
      <c r="FO323" s="100"/>
      <c r="FP323" s="100"/>
      <c r="FQ323" s="100"/>
      <c r="FR323" s="100"/>
      <c r="FS323" s="100"/>
      <c r="FT323" s="100"/>
      <c r="FU323" s="100"/>
      <c r="FV323" s="100"/>
      <c r="FW323" s="100"/>
      <c r="FX323" s="100"/>
      <c r="FY323" s="100"/>
      <c r="FZ323" s="100"/>
      <c r="GA323" s="100"/>
      <c r="GB323" s="100"/>
      <c r="GC323" s="100"/>
      <c r="GD323" s="100"/>
      <c r="GE323" s="100"/>
      <c r="GF323" s="100"/>
      <c r="GG323" s="100"/>
      <c r="GH323" s="100"/>
      <c r="GI323" s="100"/>
      <c r="GJ323" s="100"/>
      <c r="GK323" s="100"/>
      <c r="GL323" s="100"/>
      <c r="GM323" s="100"/>
      <c r="GN323" s="100"/>
      <c r="GO323" s="100"/>
      <c r="GP323" s="100"/>
      <c r="GQ323" s="100"/>
      <c r="GR323" s="100"/>
      <c r="GS323" s="100"/>
      <c r="GT323" s="100"/>
      <c r="GU323" s="100"/>
      <c r="GV323" s="100"/>
      <c r="GW323" s="100"/>
      <c r="GX323" s="100"/>
      <c r="GY323" s="100"/>
      <c r="GZ323" s="100"/>
      <c r="HA323" s="100"/>
      <c r="HB323" s="100"/>
      <c r="HC323" s="100"/>
      <c r="HD323" s="100"/>
      <c r="HE323" s="100"/>
      <c r="HF323" s="100"/>
      <c r="HG323" s="100"/>
      <c r="HH323" s="100"/>
      <c r="HI323" s="100"/>
      <c r="HJ323" s="100"/>
      <c r="HK323" s="100"/>
      <c r="HL323" s="100"/>
      <c r="HM323" s="100"/>
      <c r="HN323" s="100"/>
      <c r="HO323" s="100"/>
      <c r="HP323" s="100"/>
      <c r="HQ323" s="100"/>
      <c r="HR323" s="100"/>
      <c r="HS323" s="100"/>
      <c r="HT323" s="100"/>
      <c r="HU323" s="100"/>
      <c r="HV323" s="100"/>
      <c r="HW323" s="100"/>
      <c r="HX323" s="100"/>
      <c r="HY323" s="100"/>
      <c r="HZ323" s="100"/>
      <c r="IA323" s="100"/>
      <c r="IB323" s="100"/>
      <c r="IC323" s="100"/>
      <c r="ID323" s="100"/>
      <c r="IE323" s="100"/>
      <c r="IF323" s="100"/>
      <c r="IG323" s="100"/>
      <c r="IH323" s="100"/>
      <c r="II323" s="100"/>
      <c r="IJ323" s="100"/>
      <c r="IK323" s="100"/>
      <c r="IL323" s="100"/>
      <c r="IM323" s="100"/>
      <c r="IN323" s="100"/>
      <c r="IO323" s="100"/>
      <c r="IP323" s="100"/>
      <c r="IQ323" s="100"/>
      <c r="IR323" s="100"/>
    </row>
    <row r="324" spans="1:252" x14ac:dyDescent="0.3">
      <c r="A324" s="120" t="s">
        <v>354</v>
      </c>
      <c r="B324" s="124">
        <f t="shared" si="95"/>
        <v>1500</v>
      </c>
      <c r="C324" s="124">
        <f t="shared" si="95"/>
        <v>1500</v>
      </c>
      <c r="D324" s="124">
        <f t="shared" si="95"/>
        <v>0</v>
      </c>
      <c r="E324" s="124">
        <v>0</v>
      </c>
      <c r="F324" s="124">
        <v>0</v>
      </c>
      <c r="G324" s="124">
        <f t="shared" si="96"/>
        <v>0</v>
      </c>
      <c r="H324" s="124">
        <v>0</v>
      </c>
      <c r="I324" s="124">
        <v>0</v>
      </c>
      <c r="J324" s="124">
        <f t="shared" si="97"/>
        <v>0</v>
      </c>
      <c r="K324" s="124">
        <v>1500</v>
      </c>
      <c r="L324" s="124">
        <v>1500</v>
      </c>
      <c r="M324" s="124">
        <f t="shared" si="98"/>
        <v>0</v>
      </c>
      <c r="N324" s="124">
        <v>0</v>
      </c>
      <c r="O324" s="124">
        <v>0</v>
      </c>
      <c r="P324" s="124">
        <f t="shared" si="99"/>
        <v>0</v>
      </c>
      <c r="Q324" s="124">
        <v>0</v>
      </c>
      <c r="R324" s="124">
        <v>0</v>
      </c>
      <c r="S324" s="124">
        <f t="shared" si="100"/>
        <v>0</v>
      </c>
      <c r="T324" s="124">
        <v>0</v>
      </c>
      <c r="U324" s="124">
        <v>0</v>
      </c>
      <c r="V324" s="124">
        <f t="shared" si="101"/>
        <v>0</v>
      </c>
      <c r="W324" s="124">
        <v>0</v>
      </c>
      <c r="X324" s="124">
        <v>0</v>
      </c>
      <c r="Y324" s="124">
        <f t="shared" si="102"/>
        <v>0</v>
      </c>
      <c r="Z324" s="124">
        <v>0</v>
      </c>
      <c r="AA324" s="124">
        <v>0</v>
      </c>
      <c r="AB324" s="124">
        <f t="shared" si="103"/>
        <v>0</v>
      </c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  <c r="AV324" s="100"/>
      <c r="AW324" s="100"/>
      <c r="AX324" s="100"/>
      <c r="AY324" s="100"/>
      <c r="AZ324" s="100"/>
      <c r="BA324" s="100"/>
      <c r="BB324" s="100"/>
      <c r="BC324" s="100"/>
      <c r="BD324" s="100"/>
      <c r="BE324" s="100"/>
      <c r="BF324" s="100"/>
      <c r="BG324" s="100"/>
      <c r="BH324" s="100"/>
      <c r="BI324" s="100"/>
      <c r="BJ324" s="100"/>
      <c r="BK324" s="100"/>
      <c r="BL324" s="100"/>
      <c r="BM324" s="100"/>
      <c r="BN324" s="100"/>
      <c r="BO324" s="100"/>
      <c r="BP324" s="100"/>
      <c r="BQ324" s="100"/>
      <c r="BR324" s="100"/>
      <c r="BS324" s="100"/>
      <c r="BT324" s="100"/>
      <c r="BU324" s="100"/>
      <c r="BV324" s="100"/>
      <c r="BW324" s="100"/>
      <c r="BX324" s="100"/>
      <c r="BY324" s="100"/>
      <c r="BZ324" s="100"/>
      <c r="CA324" s="100"/>
      <c r="CB324" s="100"/>
      <c r="CC324" s="100"/>
      <c r="CD324" s="100"/>
      <c r="CE324" s="100"/>
      <c r="CF324" s="100"/>
      <c r="CG324" s="100"/>
      <c r="CH324" s="100"/>
      <c r="CI324" s="100"/>
      <c r="CJ324" s="100"/>
      <c r="CK324" s="100"/>
      <c r="CL324" s="100"/>
      <c r="CM324" s="100"/>
      <c r="CN324" s="100"/>
      <c r="CO324" s="100"/>
      <c r="CP324" s="100"/>
      <c r="CQ324" s="100"/>
      <c r="CR324" s="100"/>
      <c r="CS324" s="100"/>
      <c r="CT324" s="100"/>
      <c r="CU324" s="100"/>
      <c r="CV324" s="100"/>
      <c r="CW324" s="100"/>
      <c r="CX324" s="100"/>
      <c r="CY324" s="100"/>
      <c r="CZ324" s="100"/>
      <c r="DA324" s="100"/>
      <c r="DB324" s="100"/>
      <c r="DC324" s="100"/>
      <c r="DD324" s="100"/>
      <c r="DE324" s="100"/>
      <c r="DF324" s="100"/>
      <c r="DG324" s="100"/>
      <c r="DH324" s="100"/>
      <c r="DI324" s="100"/>
      <c r="DJ324" s="100"/>
      <c r="DK324" s="100"/>
      <c r="DL324" s="100"/>
      <c r="DM324" s="100"/>
      <c r="DN324" s="100"/>
      <c r="DO324" s="100"/>
      <c r="DP324" s="100"/>
      <c r="DQ324" s="100"/>
      <c r="DR324" s="100"/>
      <c r="DS324" s="100"/>
      <c r="DT324" s="100"/>
      <c r="DU324" s="100"/>
      <c r="DV324" s="100"/>
      <c r="DW324" s="100"/>
      <c r="DX324" s="100"/>
      <c r="DY324" s="100"/>
      <c r="DZ324" s="100"/>
      <c r="EA324" s="100"/>
      <c r="EB324" s="100"/>
      <c r="EC324" s="100"/>
      <c r="ED324" s="100"/>
      <c r="EE324" s="100"/>
      <c r="EF324" s="100"/>
      <c r="EG324" s="100"/>
      <c r="EH324" s="100"/>
      <c r="EI324" s="100"/>
      <c r="EJ324" s="100"/>
      <c r="EK324" s="100"/>
      <c r="EL324" s="100"/>
      <c r="EM324" s="100"/>
      <c r="EN324" s="100"/>
      <c r="EO324" s="100"/>
      <c r="EP324" s="100"/>
      <c r="EQ324" s="100"/>
      <c r="ER324" s="100"/>
      <c r="ES324" s="100"/>
      <c r="ET324" s="100"/>
      <c r="EU324" s="100"/>
      <c r="EV324" s="100"/>
      <c r="EW324" s="100"/>
      <c r="EX324" s="100"/>
      <c r="EY324" s="100"/>
      <c r="EZ324" s="100"/>
      <c r="FA324" s="100"/>
      <c r="FB324" s="100"/>
      <c r="FC324" s="100"/>
      <c r="FD324" s="100"/>
      <c r="FE324" s="100"/>
      <c r="FF324" s="100"/>
      <c r="FG324" s="100"/>
      <c r="FH324" s="100"/>
      <c r="FI324" s="100"/>
      <c r="FJ324" s="100"/>
      <c r="FK324" s="100"/>
      <c r="FL324" s="100"/>
      <c r="FM324" s="100"/>
      <c r="FN324" s="100"/>
      <c r="FO324" s="100"/>
      <c r="FP324" s="100"/>
      <c r="FQ324" s="100"/>
      <c r="FR324" s="100"/>
      <c r="FS324" s="100"/>
      <c r="FT324" s="100"/>
      <c r="FU324" s="100"/>
      <c r="FV324" s="100"/>
      <c r="FW324" s="100"/>
      <c r="FX324" s="100"/>
      <c r="FY324" s="100"/>
      <c r="FZ324" s="100"/>
      <c r="GA324" s="100"/>
      <c r="GB324" s="100"/>
      <c r="GC324" s="100"/>
      <c r="GD324" s="100"/>
      <c r="GE324" s="100"/>
      <c r="GF324" s="100"/>
      <c r="GG324" s="100"/>
      <c r="GH324" s="100"/>
      <c r="GI324" s="100"/>
      <c r="GJ324" s="100"/>
      <c r="GK324" s="100"/>
      <c r="GL324" s="100"/>
      <c r="GM324" s="100"/>
      <c r="GN324" s="100"/>
      <c r="GO324" s="100"/>
      <c r="GP324" s="100"/>
      <c r="GQ324" s="100"/>
      <c r="GR324" s="100"/>
      <c r="GS324" s="100"/>
      <c r="GT324" s="100"/>
      <c r="GU324" s="100"/>
      <c r="GV324" s="100"/>
      <c r="GW324" s="100"/>
      <c r="GX324" s="100"/>
      <c r="GY324" s="100"/>
      <c r="GZ324" s="100"/>
      <c r="HA324" s="100"/>
      <c r="HB324" s="100"/>
      <c r="HC324" s="100"/>
      <c r="HD324" s="100"/>
      <c r="HE324" s="100"/>
      <c r="HF324" s="100"/>
      <c r="HG324" s="100"/>
      <c r="HH324" s="100"/>
      <c r="HI324" s="100"/>
      <c r="HJ324" s="100"/>
      <c r="HK324" s="100"/>
      <c r="HL324" s="100"/>
      <c r="HM324" s="100"/>
      <c r="HN324" s="100"/>
      <c r="HO324" s="100"/>
      <c r="HP324" s="100"/>
      <c r="HQ324" s="100"/>
      <c r="HR324" s="100"/>
      <c r="HS324" s="100"/>
      <c r="HT324" s="100"/>
      <c r="HU324" s="100"/>
      <c r="HV324" s="100"/>
      <c r="HW324" s="100"/>
      <c r="HX324" s="100"/>
      <c r="HY324" s="100"/>
      <c r="HZ324" s="100"/>
      <c r="IA324" s="100"/>
      <c r="IB324" s="100"/>
      <c r="IC324" s="100"/>
      <c r="ID324" s="100"/>
      <c r="IE324" s="100"/>
      <c r="IF324" s="100"/>
      <c r="IG324" s="100"/>
      <c r="IH324" s="100"/>
      <c r="II324" s="100"/>
      <c r="IJ324" s="100"/>
      <c r="IK324" s="100"/>
      <c r="IL324" s="100"/>
      <c r="IM324" s="100"/>
      <c r="IN324" s="100"/>
      <c r="IO324" s="100"/>
      <c r="IP324" s="100"/>
      <c r="IQ324" s="100"/>
      <c r="IR324" s="100"/>
    </row>
    <row r="325" spans="1:252" ht="31.2" x14ac:dyDescent="0.3">
      <c r="A325" s="120" t="s">
        <v>355</v>
      </c>
      <c r="B325" s="124">
        <f t="shared" si="95"/>
        <v>750</v>
      </c>
      <c r="C325" s="124">
        <f t="shared" si="95"/>
        <v>750</v>
      </c>
      <c r="D325" s="124">
        <f t="shared" si="95"/>
        <v>0</v>
      </c>
      <c r="E325" s="124">
        <v>0</v>
      </c>
      <c r="F325" s="124">
        <v>0</v>
      </c>
      <c r="G325" s="124">
        <f t="shared" si="96"/>
        <v>0</v>
      </c>
      <c r="H325" s="124">
        <v>0</v>
      </c>
      <c r="I325" s="124">
        <v>0</v>
      </c>
      <c r="J325" s="124">
        <f t="shared" si="97"/>
        <v>0</v>
      </c>
      <c r="K325" s="124">
        <v>750</v>
      </c>
      <c r="L325" s="124">
        <v>750</v>
      </c>
      <c r="M325" s="124">
        <f t="shared" si="98"/>
        <v>0</v>
      </c>
      <c r="N325" s="124">
        <v>0</v>
      </c>
      <c r="O325" s="124">
        <v>0</v>
      </c>
      <c r="P325" s="124">
        <f t="shared" si="99"/>
        <v>0</v>
      </c>
      <c r="Q325" s="124">
        <v>0</v>
      </c>
      <c r="R325" s="124">
        <v>0</v>
      </c>
      <c r="S325" s="124">
        <f t="shared" si="100"/>
        <v>0</v>
      </c>
      <c r="T325" s="124">
        <v>0</v>
      </c>
      <c r="U325" s="124">
        <v>0</v>
      </c>
      <c r="V325" s="124">
        <f t="shared" si="101"/>
        <v>0</v>
      </c>
      <c r="W325" s="124">
        <v>0</v>
      </c>
      <c r="X325" s="124">
        <v>0</v>
      </c>
      <c r="Y325" s="124">
        <f t="shared" si="102"/>
        <v>0</v>
      </c>
      <c r="Z325" s="124">
        <v>0</v>
      </c>
      <c r="AA325" s="124">
        <v>0</v>
      </c>
      <c r="AB325" s="124">
        <f t="shared" si="103"/>
        <v>0</v>
      </c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  <c r="AV325" s="100"/>
      <c r="AW325" s="100"/>
      <c r="AX325" s="100"/>
      <c r="AY325" s="100"/>
      <c r="AZ325" s="100"/>
      <c r="BA325" s="100"/>
      <c r="BB325" s="100"/>
      <c r="BC325" s="100"/>
      <c r="BD325" s="100"/>
      <c r="BE325" s="100"/>
      <c r="BF325" s="100"/>
      <c r="BG325" s="100"/>
      <c r="BH325" s="100"/>
      <c r="BI325" s="100"/>
      <c r="BJ325" s="100"/>
      <c r="BK325" s="100"/>
      <c r="BL325" s="100"/>
      <c r="BM325" s="100"/>
      <c r="BN325" s="100"/>
      <c r="BO325" s="100"/>
      <c r="BP325" s="100"/>
      <c r="BQ325" s="100"/>
      <c r="BR325" s="100"/>
      <c r="BS325" s="100"/>
      <c r="BT325" s="100"/>
      <c r="BU325" s="100"/>
      <c r="BV325" s="100"/>
      <c r="BW325" s="100"/>
      <c r="BX325" s="100"/>
      <c r="BY325" s="100"/>
      <c r="BZ325" s="100"/>
      <c r="CA325" s="100"/>
      <c r="CB325" s="100"/>
      <c r="CC325" s="100"/>
      <c r="CD325" s="100"/>
      <c r="CE325" s="100"/>
      <c r="CF325" s="100"/>
      <c r="CG325" s="100"/>
      <c r="CH325" s="100"/>
      <c r="CI325" s="100"/>
      <c r="CJ325" s="100"/>
      <c r="CK325" s="100"/>
      <c r="CL325" s="100"/>
      <c r="CM325" s="100"/>
      <c r="CN325" s="100"/>
      <c r="CO325" s="100"/>
      <c r="CP325" s="100"/>
      <c r="CQ325" s="100"/>
      <c r="CR325" s="100"/>
      <c r="CS325" s="100"/>
      <c r="CT325" s="100"/>
      <c r="CU325" s="100"/>
      <c r="CV325" s="100"/>
      <c r="CW325" s="100"/>
      <c r="CX325" s="100"/>
      <c r="CY325" s="100"/>
      <c r="CZ325" s="100"/>
      <c r="DA325" s="100"/>
      <c r="DB325" s="100"/>
      <c r="DC325" s="100"/>
      <c r="DD325" s="100"/>
      <c r="DE325" s="100"/>
      <c r="DF325" s="100"/>
      <c r="DG325" s="100"/>
      <c r="DH325" s="100"/>
      <c r="DI325" s="100"/>
      <c r="DJ325" s="100"/>
      <c r="DK325" s="100"/>
      <c r="DL325" s="100"/>
      <c r="DM325" s="100"/>
      <c r="DN325" s="100"/>
      <c r="DO325" s="100"/>
      <c r="DP325" s="100"/>
      <c r="DQ325" s="100"/>
      <c r="DR325" s="100"/>
      <c r="DS325" s="100"/>
      <c r="DT325" s="100"/>
      <c r="DU325" s="100"/>
      <c r="DV325" s="100"/>
      <c r="DW325" s="100"/>
      <c r="DX325" s="100"/>
      <c r="DY325" s="100"/>
      <c r="DZ325" s="100"/>
      <c r="EA325" s="100"/>
      <c r="EB325" s="100"/>
      <c r="EC325" s="100"/>
      <c r="ED325" s="100"/>
      <c r="EE325" s="100"/>
      <c r="EF325" s="100"/>
      <c r="EG325" s="100"/>
      <c r="EH325" s="100"/>
      <c r="EI325" s="100"/>
      <c r="EJ325" s="100"/>
      <c r="EK325" s="100"/>
      <c r="EL325" s="100"/>
      <c r="EM325" s="100"/>
      <c r="EN325" s="100"/>
      <c r="EO325" s="100"/>
      <c r="EP325" s="100"/>
      <c r="EQ325" s="100"/>
      <c r="ER325" s="100"/>
      <c r="ES325" s="100"/>
      <c r="ET325" s="100"/>
      <c r="EU325" s="100"/>
      <c r="EV325" s="100"/>
      <c r="EW325" s="100"/>
      <c r="EX325" s="100"/>
      <c r="EY325" s="100"/>
      <c r="EZ325" s="100"/>
      <c r="FA325" s="100"/>
      <c r="FB325" s="100"/>
      <c r="FC325" s="100"/>
      <c r="FD325" s="100"/>
      <c r="FE325" s="100"/>
      <c r="FF325" s="100"/>
      <c r="FG325" s="100"/>
      <c r="FH325" s="100"/>
      <c r="FI325" s="100"/>
      <c r="FJ325" s="100"/>
      <c r="FK325" s="100"/>
      <c r="FL325" s="100"/>
      <c r="FM325" s="100"/>
      <c r="FN325" s="100"/>
      <c r="FO325" s="100"/>
      <c r="FP325" s="100"/>
      <c r="FQ325" s="100"/>
      <c r="FR325" s="100"/>
      <c r="FS325" s="100"/>
      <c r="FT325" s="100"/>
      <c r="FU325" s="100"/>
      <c r="FV325" s="100"/>
      <c r="FW325" s="100"/>
      <c r="FX325" s="100"/>
      <c r="FY325" s="100"/>
      <c r="FZ325" s="100"/>
      <c r="GA325" s="100"/>
      <c r="GB325" s="100"/>
      <c r="GC325" s="100"/>
      <c r="GD325" s="100"/>
      <c r="GE325" s="100"/>
      <c r="GF325" s="100"/>
      <c r="GG325" s="100"/>
      <c r="GH325" s="100"/>
      <c r="GI325" s="100"/>
      <c r="GJ325" s="100"/>
      <c r="GK325" s="100"/>
      <c r="GL325" s="100"/>
      <c r="GM325" s="100"/>
      <c r="GN325" s="100"/>
      <c r="GO325" s="100"/>
      <c r="GP325" s="100"/>
      <c r="GQ325" s="100"/>
      <c r="GR325" s="100"/>
      <c r="GS325" s="100"/>
      <c r="GT325" s="100"/>
      <c r="GU325" s="100"/>
      <c r="GV325" s="100"/>
      <c r="GW325" s="100"/>
      <c r="GX325" s="100"/>
      <c r="GY325" s="100"/>
      <c r="GZ325" s="100"/>
      <c r="HA325" s="100"/>
      <c r="HB325" s="100"/>
      <c r="HC325" s="100"/>
      <c r="HD325" s="100"/>
      <c r="HE325" s="100"/>
      <c r="HF325" s="100"/>
      <c r="HG325" s="100"/>
      <c r="HH325" s="100"/>
      <c r="HI325" s="100"/>
      <c r="HJ325" s="100"/>
      <c r="HK325" s="100"/>
      <c r="HL325" s="100"/>
      <c r="HM325" s="100"/>
      <c r="HN325" s="100"/>
      <c r="HO325" s="100"/>
      <c r="HP325" s="100"/>
      <c r="HQ325" s="100"/>
      <c r="HR325" s="100"/>
      <c r="HS325" s="100"/>
      <c r="HT325" s="100"/>
      <c r="HU325" s="100"/>
      <c r="HV325" s="100"/>
      <c r="HW325" s="100"/>
      <c r="HX325" s="100"/>
      <c r="HY325" s="100"/>
      <c r="HZ325" s="100"/>
      <c r="IA325" s="100"/>
      <c r="IB325" s="100"/>
      <c r="IC325" s="100"/>
      <c r="ID325" s="100"/>
      <c r="IE325" s="100"/>
      <c r="IF325" s="100"/>
      <c r="IG325" s="100"/>
      <c r="IH325" s="100"/>
      <c r="II325" s="100"/>
      <c r="IJ325" s="100"/>
      <c r="IK325" s="100"/>
      <c r="IL325" s="100"/>
      <c r="IM325" s="100"/>
      <c r="IN325" s="100"/>
      <c r="IO325" s="100"/>
      <c r="IP325" s="100"/>
      <c r="IQ325" s="100"/>
      <c r="IR325" s="100"/>
    </row>
    <row r="326" spans="1:252" ht="31.2" x14ac:dyDescent="0.3">
      <c r="A326" s="123" t="s">
        <v>356</v>
      </c>
      <c r="B326" s="124">
        <f t="shared" si="95"/>
        <v>1330</v>
      </c>
      <c r="C326" s="124">
        <f t="shared" si="95"/>
        <v>1330</v>
      </c>
      <c r="D326" s="124">
        <f t="shared" si="95"/>
        <v>0</v>
      </c>
      <c r="E326" s="124">
        <v>0</v>
      </c>
      <c r="F326" s="124">
        <v>0</v>
      </c>
      <c r="G326" s="124">
        <f t="shared" si="96"/>
        <v>0</v>
      </c>
      <c r="H326" s="124">
        <v>0</v>
      </c>
      <c r="I326" s="124">
        <v>0</v>
      </c>
      <c r="J326" s="124">
        <f t="shared" si="97"/>
        <v>0</v>
      </c>
      <c r="K326" s="124"/>
      <c r="L326" s="124"/>
      <c r="M326" s="124">
        <f t="shared" si="98"/>
        <v>0</v>
      </c>
      <c r="N326" s="124">
        <v>0</v>
      </c>
      <c r="O326" s="124">
        <v>0</v>
      </c>
      <c r="P326" s="124">
        <f t="shared" si="99"/>
        <v>0</v>
      </c>
      <c r="Q326" s="124">
        <v>1330</v>
      </c>
      <c r="R326" s="124">
        <v>1330</v>
      </c>
      <c r="S326" s="124">
        <f t="shared" si="100"/>
        <v>0</v>
      </c>
      <c r="T326" s="124">
        <v>0</v>
      </c>
      <c r="U326" s="124">
        <v>0</v>
      </c>
      <c r="V326" s="124">
        <f t="shared" si="101"/>
        <v>0</v>
      </c>
      <c r="W326" s="124">
        <v>0</v>
      </c>
      <c r="X326" s="124">
        <v>0</v>
      </c>
      <c r="Y326" s="124">
        <f t="shared" si="102"/>
        <v>0</v>
      </c>
      <c r="Z326" s="124">
        <v>0</v>
      </c>
      <c r="AA326" s="124">
        <v>0</v>
      </c>
      <c r="AB326" s="124">
        <f t="shared" si="103"/>
        <v>0</v>
      </c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  <c r="AV326" s="100"/>
      <c r="AW326" s="100"/>
      <c r="AX326" s="100"/>
      <c r="AY326" s="100"/>
      <c r="AZ326" s="100"/>
      <c r="BA326" s="100"/>
      <c r="BB326" s="100"/>
      <c r="BC326" s="100"/>
      <c r="BD326" s="100"/>
      <c r="BE326" s="100"/>
      <c r="BF326" s="100"/>
      <c r="BG326" s="100"/>
      <c r="BH326" s="100"/>
      <c r="BI326" s="100"/>
      <c r="BJ326" s="100"/>
      <c r="BK326" s="100"/>
      <c r="BL326" s="100"/>
      <c r="BM326" s="100"/>
      <c r="BN326" s="100"/>
      <c r="BO326" s="100"/>
      <c r="BP326" s="100"/>
      <c r="BQ326" s="100"/>
      <c r="BR326" s="100"/>
      <c r="BS326" s="100"/>
      <c r="BT326" s="100"/>
      <c r="BU326" s="100"/>
      <c r="BV326" s="100"/>
      <c r="BW326" s="100"/>
      <c r="BX326" s="100"/>
      <c r="BY326" s="100"/>
      <c r="BZ326" s="100"/>
      <c r="CA326" s="100"/>
      <c r="CB326" s="100"/>
      <c r="CC326" s="100"/>
      <c r="CD326" s="100"/>
      <c r="CE326" s="100"/>
      <c r="CF326" s="100"/>
      <c r="CG326" s="100"/>
      <c r="CH326" s="100"/>
      <c r="CI326" s="100"/>
      <c r="CJ326" s="100"/>
      <c r="CK326" s="100"/>
      <c r="CL326" s="100"/>
      <c r="CM326" s="100"/>
      <c r="CN326" s="100"/>
      <c r="CO326" s="100"/>
      <c r="CP326" s="100"/>
      <c r="CQ326" s="100"/>
      <c r="CR326" s="100"/>
      <c r="CS326" s="100"/>
      <c r="CT326" s="100"/>
      <c r="CU326" s="100"/>
      <c r="CV326" s="100"/>
      <c r="CW326" s="100"/>
      <c r="CX326" s="100"/>
      <c r="CY326" s="100"/>
      <c r="CZ326" s="100"/>
      <c r="DA326" s="100"/>
      <c r="DB326" s="100"/>
      <c r="DC326" s="100"/>
      <c r="DD326" s="100"/>
      <c r="DE326" s="100"/>
      <c r="DF326" s="100"/>
      <c r="DG326" s="100"/>
      <c r="DH326" s="100"/>
      <c r="DI326" s="100"/>
      <c r="DJ326" s="100"/>
      <c r="DK326" s="100"/>
      <c r="DL326" s="100"/>
      <c r="DM326" s="100"/>
      <c r="DN326" s="100"/>
      <c r="DO326" s="100"/>
      <c r="DP326" s="100"/>
      <c r="DQ326" s="100"/>
      <c r="DR326" s="100"/>
      <c r="DS326" s="100"/>
      <c r="DT326" s="100"/>
      <c r="DU326" s="100"/>
      <c r="DV326" s="100"/>
      <c r="DW326" s="100"/>
      <c r="DX326" s="100"/>
      <c r="DY326" s="100"/>
      <c r="DZ326" s="100"/>
      <c r="EA326" s="100"/>
      <c r="EB326" s="100"/>
      <c r="EC326" s="100"/>
      <c r="ED326" s="100"/>
      <c r="EE326" s="100"/>
      <c r="EF326" s="100"/>
      <c r="EG326" s="100"/>
      <c r="EH326" s="100"/>
      <c r="EI326" s="100"/>
      <c r="EJ326" s="100"/>
      <c r="EK326" s="100"/>
      <c r="EL326" s="100"/>
      <c r="EM326" s="100"/>
      <c r="EN326" s="100"/>
      <c r="EO326" s="100"/>
      <c r="EP326" s="100"/>
      <c r="EQ326" s="100"/>
      <c r="ER326" s="100"/>
      <c r="ES326" s="100"/>
      <c r="ET326" s="100"/>
      <c r="EU326" s="100"/>
      <c r="EV326" s="100"/>
      <c r="EW326" s="100"/>
      <c r="EX326" s="100"/>
      <c r="EY326" s="100"/>
      <c r="EZ326" s="100"/>
      <c r="FA326" s="100"/>
      <c r="FB326" s="100"/>
      <c r="FC326" s="100"/>
      <c r="FD326" s="100"/>
      <c r="FE326" s="100"/>
      <c r="FF326" s="100"/>
      <c r="FG326" s="100"/>
      <c r="FH326" s="100"/>
      <c r="FI326" s="100"/>
      <c r="FJ326" s="100"/>
      <c r="FK326" s="100"/>
      <c r="FL326" s="100"/>
      <c r="FM326" s="100"/>
      <c r="FN326" s="100"/>
      <c r="FO326" s="100"/>
      <c r="FP326" s="100"/>
      <c r="FQ326" s="100"/>
      <c r="FR326" s="100"/>
      <c r="FS326" s="100"/>
      <c r="FT326" s="100"/>
      <c r="FU326" s="100"/>
      <c r="FV326" s="100"/>
      <c r="FW326" s="100"/>
      <c r="FX326" s="100"/>
      <c r="FY326" s="100"/>
      <c r="FZ326" s="100"/>
      <c r="GA326" s="100"/>
      <c r="GB326" s="100"/>
      <c r="GC326" s="100"/>
      <c r="GD326" s="100"/>
      <c r="GE326" s="100"/>
      <c r="GF326" s="100"/>
      <c r="GG326" s="100"/>
      <c r="GH326" s="100"/>
      <c r="GI326" s="100"/>
      <c r="GJ326" s="100"/>
      <c r="GK326" s="100"/>
      <c r="GL326" s="100"/>
      <c r="GM326" s="100"/>
      <c r="GN326" s="100"/>
      <c r="GO326" s="100"/>
      <c r="GP326" s="100"/>
      <c r="GQ326" s="100"/>
      <c r="GR326" s="100"/>
      <c r="GS326" s="100"/>
      <c r="GT326" s="100"/>
      <c r="GU326" s="100"/>
      <c r="GV326" s="100"/>
      <c r="GW326" s="100"/>
      <c r="GX326" s="100"/>
      <c r="GY326" s="100"/>
      <c r="GZ326" s="100"/>
      <c r="HA326" s="100"/>
      <c r="HB326" s="100"/>
      <c r="HC326" s="100"/>
      <c r="HD326" s="100"/>
      <c r="HE326" s="100"/>
      <c r="HF326" s="100"/>
      <c r="HG326" s="100"/>
      <c r="HH326" s="100"/>
      <c r="HI326" s="100"/>
      <c r="HJ326" s="100"/>
      <c r="HK326" s="100"/>
      <c r="HL326" s="100"/>
      <c r="HM326" s="100"/>
      <c r="HN326" s="100"/>
      <c r="HO326" s="100"/>
      <c r="HP326" s="100"/>
      <c r="HQ326" s="100"/>
      <c r="HR326" s="100"/>
      <c r="HS326" s="100"/>
      <c r="HT326" s="100"/>
      <c r="HU326" s="100"/>
      <c r="HV326" s="100"/>
      <c r="HW326" s="100"/>
      <c r="HX326" s="100"/>
      <c r="HY326" s="100"/>
      <c r="HZ326" s="100"/>
      <c r="IA326" s="100"/>
      <c r="IB326" s="100"/>
      <c r="IC326" s="100"/>
      <c r="ID326" s="100"/>
      <c r="IE326" s="100"/>
      <c r="IF326" s="100"/>
      <c r="IG326" s="100"/>
      <c r="IH326" s="100"/>
      <c r="II326" s="100"/>
      <c r="IJ326" s="100"/>
      <c r="IK326" s="100"/>
      <c r="IL326" s="100"/>
      <c r="IM326" s="100"/>
      <c r="IN326" s="100"/>
      <c r="IO326" s="100"/>
      <c r="IP326" s="100"/>
      <c r="IQ326" s="100"/>
      <c r="IR326" s="100"/>
    </row>
    <row r="327" spans="1:252" x14ac:dyDescent="0.3">
      <c r="A327" s="120" t="s">
        <v>357</v>
      </c>
      <c r="B327" s="124">
        <f t="shared" si="95"/>
        <v>990</v>
      </c>
      <c r="C327" s="124">
        <f t="shared" si="95"/>
        <v>990</v>
      </c>
      <c r="D327" s="124">
        <f t="shared" si="95"/>
        <v>0</v>
      </c>
      <c r="E327" s="124">
        <v>0</v>
      </c>
      <c r="F327" s="124">
        <v>0</v>
      </c>
      <c r="G327" s="124">
        <f t="shared" si="96"/>
        <v>0</v>
      </c>
      <c r="H327" s="124">
        <v>0</v>
      </c>
      <c r="I327" s="124">
        <v>0</v>
      </c>
      <c r="J327" s="124">
        <f t="shared" si="97"/>
        <v>0</v>
      </c>
      <c r="K327" s="124">
        <v>990</v>
      </c>
      <c r="L327" s="124">
        <v>990</v>
      </c>
      <c r="M327" s="124">
        <f t="shared" si="98"/>
        <v>0</v>
      </c>
      <c r="N327" s="124">
        <v>0</v>
      </c>
      <c r="O327" s="124">
        <v>0</v>
      </c>
      <c r="P327" s="124">
        <f t="shared" si="99"/>
        <v>0</v>
      </c>
      <c r="Q327" s="124">
        <v>0</v>
      </c>
      <c r="R327" s="124">
        <v>0</v>
      </c>
      <c r="S327" s="124">
        <f t="shared" si="100"/>
        <v>0</v>
      </c>
      <c r="T327" s="124">
        <v>0</v>
      </c>
      <c r="U327" s="124">
        <v>0</v>
      </c>
      <c r="V327" s="124">
        <f t="shared" si="101"/>
        <v>0</v>
      </c>
      <c r="W327" s="124">
        <v>0</v>
      </c>
      <c r="X327" s="124">
        <v>0</v>
      </c>
      <c r="Y327" s="124">
        <f t="shared" si="102"/>
        <v>0</v>
      </c>
      <c r="Z327" s="124">
        <v>0</v>
      </c>
      <c r="AA327" s="124">
        <v>0</v>
      </c>
      <c r="AB327" s="124">
        <f t="shared" si="103"/>
        <v>0</v>
      </c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  <c r="AV327" s="100"/>
      <c r="AW327" s="100"/>
      <c r="AX327" s="100"/>
      <c r="AY327" s="100"/>
      <c r="AZ327" s="100"/>
      <c r="BA327" s="100"/>
      <c r="BB327" s="100"/>
      <c r="BC327" s="100"/>
      <c r="BD327" s="100"/>
      <c r="BE327" s="100"/>
      <c r="BF327" s="100"/>
      <c r="BG327" s="100"/>
      <c r="BH327" s="100"/>
      <c r="BI327" s="100"/>
      <c r="BJ327" s="100"/>
      <c r="BK327" s="100"/>
      <c r="BL327" s="100"/>
      <c r="BM327" s="100"/>
      <c r="BN327" s="100"/>
      <c r="BO327" s="100"/>
      <c r="BP327" s="100"/>
      <c r="BQ327" s="100"/>
      <c r="BR327" s="100"/>
      <c r="BS327" s="100"/>
      <c r="BT327" s="100"/>
      <c r="BU327" s="100"/>
      <c r="BV327" s="100"/>
      <c r="BW327" s="100"/>
      <c r="BX327" s="100"/>
      <c r="BY327" s="100"/>
      <c r="BZ327" s="100"/>
      <c r="CA327" s="100"/>
      <c r="CB327" s="100"/>
      <c r="CC327" s="100"/>
      <c r="CD327" s="100"/>
      <c r="CE327" s="100"/>
      <c r="CF327" s="100"/>
      <c r="CG327" s="100"/>
      <c r="CH327" s="100"/>
      <c r="CI327" s="100"/>
      <c r="CJ327" s="100"/>
      <c r="CK327" s="100"/>
      <c r="CL327" s="100"/>
      <c r="CM327" s="100"/>
      <c r="CN327" s="100"/>
      <c r="CO327" s="100"/>
      <c r="CP327" s="100"/>
      <c r="CQ327" s="100"/>
      <c r="CR327" s="100"/>
      <c r="CS327" s="100"/>
      <c r="CT327" s="100"/>
      <c r="CU327" s="100"/>
      <c r="CV327" s="100"/>
      <c r="CW327" s="100"/>
      <c r="CX327" s="100"/>
      <c r="CY327" s="100"/>
      <c r="CZ327" s="100"/>
      <c r="DA327" s="100"/>
      <c r="DB327" s="100"/>
      <c r="DC327" s="100"/>
      <c r="DD327" s="100"/>
      <c r="DE327" s="100"/>
      <c r="DF327" s="100"/>
      <c r="DG327" s="100"/>
      <c r="DH327" s="100"/>
      <c r="DI327" s="100"/>
      <c r="DJ327" s="100"/>
      <c r="DK327" s="100"/>
      <c r="DL327" s="100"/>
      <c r="DM327" s="100"/>
      <c r="DN327" s="100"/>
      <c r="DO327" s="100"/>
      <c r="DP327" s="100"/>
      <c r="DQ327" s="100"/>
      <c r="DR327" s="100"/>
      <c r="DS327" s="100"/>
      <c r="DT327" s="100"/>
      <c r="DU327" s="100"/>
      <c r="DV327" s="100"/>
      <c r="DW327" s="100"/>
      <c r="DX327" s="100"/>
      <c r="DY327" s="100"/>
      <c r="DZ327" s="100"/>
      <c r="EA327" s="100"/>
      <c r="EB327" s="100"/>
      <c r="EC327" s="100"/>
      <c r="ED327" s="100"/>
      <c r="EE327" s="100"/>
      <c r="EF327" s="100"/>
      <c r="EG327" s="100"/>
      <c r="EH327" s="100"/>
      <c r="EI327" s="100"/>
      <c r="EJ327" s="100"/>
      <c r="EK327" s="100"/>
      <c r="EL327" s="100"/>
      <c r="EM327" s="100"/>
      <c r="EN327" s="100"/>
      <c r="EO327" s="100"/>
      <c r="EP327" s="100"/>
      <c r="EQ327" s="100"/>
      <c r="ER327" s="100"/>
      <c r="ES327" s="100"/>
      <c r="ET327" s="100"/>
      <c r="EU327" s="100"/>
      <c r="EV327" s="100"/>
      <c r="EW327" s="100"/>
      <c r="EX327" s="100"/>
      <c r="EY327" s="100"/>
      <c r="EZ327" s="100"/>
      <c r="FA327" s="100"/>
      <c r="FB327" s="100"/>
      <c r="FC327" s="100"/>
      <c r="FD327" s="100"/>
      <c r="FE327" s="100"/>
      <c r="FF327" s="100"/>
      <c r="FG327" s="100"/>
      <c r="FH327" s="100"/>
      <c r="FI327" s="100"/>
      <c r="FJ327" s="100"/>
      <c r="FK327" s="100"/>
      <c r="FL327" s="100"/>
      <c r="FM327" s="100"/>
      <c r="FN327" s="100"/>
      <c r="FO327" s="100"/>
      <c r="FP327" s="100"/>
      <c r="FQ327" s="100"/>
      <c r="FR327" s="100"/>
      <c r="FS327" s="100"/>
      <c r="FT327" s="100"/>
      <c r="FU327" s="100"/>
      <c r="FV327" s="100"/>
      <c r="FW327" s="100"/>
      <c r="FX327" s="100"/>
      <c r="FY327" s="100"/>
      <c r="FZ327" s="100"/>
      <c r="GA327" s="100"/>
      <c r="GB327" s="100"/>
      <c r="GC327" s="100"/>
      <c r="GD327" s="100"/>
      <c r="GE327" s="100"/>
      <c r="GF327" s="100"/>
      <c r="GG327" s="100"/>
      <c r="GH327" s="100"/>
      <c r="GI327" s="100"/>
      <c r="GJ327" s="100"/>
      <c r="GK327" s="100"/>
      <c r="GL327" s="100"/>
      <c r="GM327" s="100"/>
      <c r="GN327" s="100"/>
      <c r="GO327" s="100"/>
      <c r="GP327" s="100"/>
      <c r="GQ327" s="100"/>
      <c r="GR327" s="100"/>
      <c r="GS327" s="100"/>
      <c r="GT327" s="100"/>
      <c r="GU327" s="100"/>
      <c r="GV327" s="100"/>
      <c r="GW327" s="100"/>
      <c r="GX327" s="100"/>
      <c r="GY327" s="100"/>
      <c r="GZ327" s="100"/>
      <c r="HA327" s="100"/>
      <c r="HB327" s="100"/>
      <c r="HC327" s="100"/>
      <c r="HD327" s="100"/>
      <c r="HE327" s="100"/>
      <c r="HF327" s="100"/>
      <c r="HG327" s="100"/>
      <c r="HH327" s="100"/>
      <c r="HI327" s="100"/>
      <c r="HJ327" s="100"/>
      <c r="HK327" s="100"/>
      <c r="HL327" s="100"/>
      <c r="HM327" s="100"/>
      <c r="HN327" s="100"/>
      <c r="HO327" s="100"/>
      <c r="HP327" s="100"/>
      <c r="HQ327" s="100"/>
      <c r="HR327" s="100"/>
      <c r="HS327" s="100"/>
      <c r="HT327" s="100"/>
      <c r="HU327" s="100"/>
      <c r="HV327" s="100"/>
      <c r="HW327" s="100"/>
      <c r="HX327" s="100"/>
      <c r="HY327" s="100"/>
      <c r="HZ327" s="100"/>
      <c r="IA327" s="100"/>
      <c r="IB327" s="100"/>
      <c r="IC327" s="100"/>
      <c r="ID327" s="100"/>
      <c r="IE327" s="100"/>
      <c r="IF327" s="100"/>
      <c r="IG327" s="100"/>
      <c r="IH327" s="100"/>
      <c r="II327" s="100"/>
      <c r="IJ327" s="100"/>
      <c r="IK327" s="100"/>
      <c r="IL327" s="100"/>
      <c r="IM327" s="100"/>
      <c r="IN327" s="100"/>
      <c r="IO327" s="100"/>
      <c r="IP327" s="100"/>
      <c r="IQ327" s="100"/>
      <c r="IR327" s="100"/>
    </row>
    <row r="328" spans="1:252" x14ac:dyDescent="0.3">
      <c r="A328" s="117" t="s">
        <v>358</v>
      </c>
      <c r="B328" s="118">
        <f t="shared" si="95"/>
        <v>14400</v>
      </c>
      <c r="C328" s="118">
        <f t="shared" si="95"/>
        <v>14400</v>
      </c>
      <c r="D328" s="118">
        <f t="shared" si="95"/>
        <v>0</v>
      </c>
      <c r="E328" s="118">
        <f>SUM(E329:E329)</f>
        <v>0</v>
      </c>
      <c r="F328" s="118">
        <f>SUM(F329:F329)</f>
        <v>0</v>
      </c>
      <c r="G328" s="118">
        <f t="shared" si="96"/>
        <v>0</v>
      </c>
      <c r="H328" s="118">
        <f>SUM(H329:H329)</f>
        <v>0</v>
      </c>
      <c r="I328" s="118">
        <f>SUM(I329:I329)</f>
        <v>0</v>
      </c>
      <c r="J328" s="118">
        <f t="shared" si="97"/>
        <v>0</v>
      </c>
      <c r="K328" s="118">
        <f>SUM(K329:K329)</f>
        <v>14400</v>
      </c>
      <c r="L328" s="118">
        <f>SUM(L329:L329)</f>
        <v>14400</v>
      </c>
      <c r="M328" s="118">
        <f t="shared" si="98"/>
        <v>0</v>
      </c>
      <c r="N328" s="118">
        <f>SUM(N329:N329)</f>
        <v>0</v>
      </c>
      <c r="O328" s="118">
        <f>SUM(O329:O329)</f>
        <v>0</v>
      </c>
      <c r="P328" s="118">
        <f t="shared" si="99"/>
        <v>0</v>
      </c>
      <c r="Q328" s="118">
        <f>SUM(Q329:Q329)</f>
        <v>0</v>
      </c>
      <c r="R328" s="118">
        <f>SUM(R329:R329)</f>
        <v>0</v>
      </c>
      <c r="S328" s="118">
        <f t="shared" si="100"/>
        <v>0</v>
      </c>
      <c r="T328" s="118">
        <f>SUM(T329:T329)</f>
        <v>0</v>
      </c>
      <c r="U328" s="118">
        <f>SUM(U329:U329)</f>
        <v>0</v>
      </c>
      <c r="V328" s="118">
        <f t="shared" si="101"/>
        <v>0</v>
      </c>
      <c r="W328" s="118">
        <f>SUM(W329:W329)</f>
        <v>0</v>
      </c>
      <c r="X328" s="118">
        <f>SUM(X329:X329)</f>
        <v>0</v>
      </c>
      <c r="Y328" s="118">
        <f t="shared" si="102"/>
        <v>0</v>
      </c>
      <c r="Z328" s="118">
        <f>SUM(Z329:Z329)</f>
        <v>0</v>
      </c>
      <c r="AA328" s="118">
        <f>SUM(AA329:AA329)</f>
        <v>0</v>
      </c>
      <c r="AB328" s="118">
        <f t="shared" si="103"/>
        <v>0</v>
      </c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  <c r="AV328" s="100"/>
      <c r="AW328" s="100"/>
      <c r="AX328" s="100"/>
      <c r="AY328" s="100"/>
      <c r="AZ328" s="100"/>
      <c r="BA328" s="100"/>
      <c r="BB328" s="100"/>
      <c r="BC328" s="100"/>
      <c r="BD328" s="100"/>
      <c r="BE328" s="100"/>
      <c r="BF328" s="100"/>
      <c r="BG328" s="100"/>
      <c r="BH328" s="100"/>
      <c r="BI328" s="100"/>
      <c r="BJ328" s="100"/>
      <c r="BK328" s="100"/>
      <c r="BL328" s="100"/>
      <c r="BM328" s="100"/>
      <c r="BN328" s="100"/>
      <c r="BO328" s="100"/>
      <c r="BP328" s="100"/>
      <c r="BQ328" s="100"/>
      <c r="BR328" s="100"/>
      <c r="BS328" s="100"/>
      <c r="BT328" s="100"/>
      <c r="BU328" s="100"/>
      <c r="BV328" s="100"/>
      <c r="BW328" s="100"/>
      <c r="BX328" s="100"/>
      <c r="BY328" s="100"/>
      <c r="BZ328" s="100"/>
      <c r="CA328" s="100"/>
      <c r="CB328" s="100"/>
      <c r="CC328" s="100"/>
      <c r="CD328" s="100"/>
      <c r="CE328" s="100"/>
      <c r="CF328" s="100"/>
      <c r="CG328" s="100"/>
      <c r="CH328" s="100"/>
      <c r="CI328" s="100"/>
      <c r="CJ328" s="100"/>
      <c r="CK328" s="100"/>
      <c r="CL328" s="100"/>
      <c r="CM328" s="100"/>
      <c r="CN328" s="100"/>
      <c r="CO328" s="100"/>
      <c r="CP328" s="100"/>
      <c r="CQ328" s="100"/>
      <c r="CR328" s="100"/>
      <c r="CS328" s="100"/>
      <c r="CT328" s="100"/>
      <c r="CU328" s="100"/>
      <c r="CV328" s="100"/>
      <c r="CW328" s="100"/>
      <c r="CX328" s="100"/>
      <c r="CY328" s="100"/>
      <c r="CZ328" s="100"/>
      <c r="DA328" s="100"/>
      <c r="DB328" s="100"/>
      <c r="DC328" s="100"/>
      <c r="DD328" s="100"/>
      <c r="DE328" s="100"/>
      <c r="DF328" s="100"/>
      <c r="DG328" s="100"/>
      <c r="DH328" s="100"/>
      <c r="DI328" s="100"/>
      <c r="DJ328" s="100"/>
      <c r="DK328" s="100"/>
      <c r="DL328" s="100"/>
      <c r="DM328" s="100"/>
      <c r="DN328" s="100"/>
      <c r="DO328" s="100"/>
      <c r="DP328" s="100"/>
      <c r="DQ328" s="100"/>
      <c r="DR328" s="100"/>
      <c r="DS328" s="100"/>
      <c r="DT328" s="100"/>
      <c r="DU328" s="100"/>
      <c r="DV328" s="100"/>
      <c r="DW328" s="100"/>
      <c r="DX328" s="100"/>
      <c r="DY328" s="100"/>
      <c r="DZ328" s="100"/>
      <c r="EA328" s="100"/>
      <c r="EB328" s="100"/>
      <c r="EC328" s="100"/>
      <c r="ED328" s="100"/>
      <c r="EE328" s="100"/>
      <c r="EF328" s="100"/>
      <c r="EG328" s="100"/>
      <c r="EH328" s="100"/>
      <c r="EI328" s="100"/>
      <c r="EJ328" s="100"/>
      <c r="EK328" s="100"/>
      <c r="EL328" s="100"/>
      <c r="EM328" s="100"/>
      <c r="EN328" s="100"/>
      <c r="EO328" s="100"/>
      <c r="EP328" s="100"/>
      <c r="EQ328" s="100"/>
      <c r="ER328" s="100"/>
      <c r="ES328" s="100"/>
      <c r="ET328" s="100"/>
      <c r="EU328" s="100"/>
      <c r="EV328" s="100"/>
      <c r="EW328" s="100"/>
      <c r="EX328" s="100"/>
      <c r="EY328" s="100"/>
      <c r="EZ328" s="100"/>
      <c r="FA328" s="100"/>
      <c r="FB328" s="100"/>
      <c r="FC328" s="100"/>
      <c r="FD328" s="100"/>
      <c r="FE328" s="100"/>
      <c r="FF328" s="100"/>
      <c r="FG328" s="100"/>
      <c r="FH328" s="100"/>
      <c r="FI328" s="100"/>
      <c r="FJ328" s="100"/>
      <c r="FK328" s="100"/>
      <c r="FL328" s="100"/>
      <c r="FM328" s="100"/>
      <c r="FN328" s="100"/>
      <c r="FO328" s="100"/>
      <c r="FP328" s="100"/>
      <c r="FQ328" s="100"/>
      <c r="FR328" s="100"/>
      <c r="FS328" s="100"/>
      <c r="FT328" s="100"/>
      <c r="FU328" s="100"/>
      <c r="FV328" s="100"/>
      <c r="FW328" s="100"/>
      <c r="FX328" s="100"/>
      <c r="FY328" s="100"/>
      <c r="FZ328" s="100"/>
      <c r="GA328" s="100"/>
      <c r="GB328" s="100"/>
      <c r="GC328" s="100"/>
      <c r="GD328" s="100"/>
      <c r="GE328" s="100"/>
      <c r="GF328" s="100"/>
      <c r="GG328" s="100"/>
      <c r="GH328" s="100"/>
      <c r="GI328" s="100"/>
      <c r="GJ328" s="100"/>
      <c r="GK328" s="100"/>
      <c r="GL328" s="100"/>
      <c r="GM328" s="100"/>
      <c r="GN328" s="100"/>
      <c r="GO328" s="100"/>
      <c r="GP328" s="100"/>
      <c r="GQ328" s="100"/>
      <c r="GR328" s="100"/>
      <c r="GS328" s="100"/>
      <c r="GT328" s="100"/>
      <c r="GU328" s="100"/>
      <c r="GV328" s="100"/>
      <c r="GW328" s="100"/>
      <c r="GX328" s="100"/>
      <c r="GY328" s="100"/>
      <c r="GZ328" s="100"/>
      <c r="HA328" s="100"/>
      <c r="HB328" s="100"/>
      <c r="HC328" s="100"/>
      <c r="HD328" s="100"/>
      <c r="HE328" s="100"/>
      <c r="HF328" s="100"/>
      <c r="HG328" s="100"/>
      <c r="HH328" s="100"/>
      <c r="HI328" s="100"/>
      <c r="HJ328" s="100"/>
      <c r="HK328" s="100"/>
      <c r="HL328" s="100"/>
      <c r="HM328" s="100"/>
      <c r="HN328" s="100"/>
      <c r="HO328" s="100"/>
      <c r="HP328" s="100"/>
      <c r="HQ328" s="100"/>
      <c r="HR328" s="100"/>
      <c r="HS328" s="100"/>
      <c r="HT328" s="100"/>
      <c r="HU328" s="100"/>
      <c r="HV328" s="100"/>
      <c r="HW328" s="100"/>
      <c r="HX328" s="100"/>
      <c r="HY328" s="100"/>
      <c r="HZ328" s="100"/>
      <c r="IA328" s="100"/>
      <c r="IB328" s="100"/>
      <c r="IC328" s="100"/>
      <c r="ID328" s="100"/>
      <c r="IE328" s="100"/>
      <c r="IF328" s="100"/>
      <c r="IG328" s="100"/>
      <c r="IH328" s="100"/>
      <c r="II328" s="100"/>
      <c r="IJ328" s="100"/>
      <c r="IK328" s="100"/>
      <c r="IL328" s="100"/>
      <c r="IM328" s="100"/>
      <c r="IN328" s="100"/>
      <c r="IO328" s="100"/>
      <c r="IP328" s="100"/>
      <c r="IQ328" s="100"/>
      <c r="IR328" s="100"/>
    </row>
    <row r="329" spans="1:252" ht="31.2" x14ac:dyDescent="0.3">
      <c r="A329" s="123" t="s">
        <v>359</v>
      </c>
      <c r="B329" s="124">
        <f t="shared" si="95"/>
        <v>14400</v>
      </c>
      <c r="C329" s="124">
        <f t="shared" si="95"/>
        <v>14400</v>
      </c>
      <c r="D329" s="124">
        <f t="shared" si="95"/>
        <v>0</v>
      </c>
      <c r="E329" s="124">
        <v>0</v>
      </c>
      <c r="F329" s="124">
        <v>0</v>
      </c>
      <c r="G329" s="124">
        <f t="shared" si="96"/>
        <v>0</v>
      </c>
      <c r="H329" s="124">
        <v>0</v>
      </c>
      <c r="I329" s="124">
        <v>0</v>
      </c>
      <c r="J329" s="124">
        <f t="shared" si="97"/>
        <v>0</v>
      </c>
      <c r="K329" s="124">
        <v>14400</v>
      </c>
      <c r="L329" s="124">
        <v>14400</v>
      </c>
      <c r="M329" s="124">
        <f t="shared" si="98"/>
        <v>0</v>
      </c>
      <c r="N329" s="124">
        <v>0</v>
      </c>
      <c r="O329" s="124">
        <v>0</v>
      </c>
      <c r="P329" s="124">
        <f t="shared" si="99"/>
        <v>0</v>
      </c>
      <c r="Q329" s="124">
        <v>0</v>
      </c>
      <c r="R329" s="124">
        <v>0</v>
      </c>
      <c r="S329" s="124">
        <f t="shared" si="100"/>
        <v>0</v>
      </c>
      <c r="T329" s="124">
        <v>0</v>
      </c>
      <c r="U329" s="124">
        <v>0</v>
      </c>
      <c r="V329" s="124">
        <f t="shared" si="101"/>
        <v>0</v>
      </c>
      <c r="W329" s="124">
        <v>0</v>
      </c>
      <c r="X329" s="124">
        <v>0</v>
      </c>
      <c r="Y329" s="124">
        <f t="shared" si="102"/>
        <v>0</v>
      </c>
      <c r="Z329" s="124">
        <v>0</v>
      </c>
      <c r="AA329" s="124">
        <v>0</v>
      </c>
      <c r="AB329" s="124">
        <f t="shared" si="103"/>
        <v>0</v>
      </c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  <c r="AV329" s="100"/>
      <c r="AW329" s="100"/>
      <c r="AX329" s="100"/>
      <c r="AY329" s="100"/>
      <c r="AZ329" s="100"/>
      <c r="BA329" s="100"/>
      <c r="BB329" s="100"/>
      <c r="BC329" s="100"/>
      <c r="BD329" s="100"/>
      <c r="BE329" s="100"/>
      <c r="BF329" s="100"/>
      <c r="BG329" s="100"/>
      <c r="BH329" s="100"/>
      <c r="BI329" s="100"/>
      <c r="BJ329" s="100"/>
      <c r="BK329" s="100"/>
      <c r="BL329" s="100"/>
      <c r="BM329" s="100"/>
      <c r="BN329" s="100"/>
      <c r="BO329" s="100"/>
      <c r="BP329" s="100"/>
      <c r="BQ329" s="100"/>
      <c r="BR329" s="100"/>
      <c r="BS329" s="100"/>
      <c r="BT329" s="100"/>
      <c r="BU329" s="100"/>
      <c r="BV329" s="100"/>
      <c r="BW329" s="100"/>
      <c r="BX329" s="100"/>
      <c r="BY329" s="100"/>
      <c r="BZ329" s="100"/>
      <c r="CA329" s="100"/>
      <c r="CB329" s="100"/>
      <c r="CC329" s="100"/>
      <c r="CD329" s="100"/>
      <c r="CE329" s="100"/>
      <c r="CF329" s="100"/>
      <c r="CG329" s="100"/>
      <c r="CH329" s="100"/>
      <c r="CI329" s="100"/>
      <c r="CJ329" s="100"/>
      <c r="CK329" s="100"/>
      <c r="CL329" s="100"/>
      <c r="CM329" s="100"/>
      <c r="CN329" s="100"/>
      <c r="CO329" s="100"/>
      <c r="CP329" s="100"/>
      <c r="CQ329" s="100"/>
      <c r="CR329" s="100"/>
      <c r="CS329" s="100"/>
      <c r="CT329" s="100"/>
      <c r="CU329" s="100"/>
      <c r="CV329" s="100"/>
      <c r="CW329" s="100"/>
      <c r="CX329" s="100"/>
      <c r="CY329" s="100"/>
      <c r="CZ329" s="100"/>
      <c r="DA329" s="100"/>
      <c r="DB329" s="100"/>
      <c r="DC329" s="100"/>
      <c r="DD329" s="100"/>
      <c r="DE329" s="100"/>
      <c r="DF329" s="100"/>
      <c r="DG329" s="100"/>
      <c r="DH329" s="100"/>
      <c r="DI329" s="100"/>
      <c r="DJ329" s="100"/>
      <c r="DK329" s="100"/>
      <c r="DL329" s="100"/>
      <c r="DM329" s="100"/>
      <c r="DN329" s="100"/>
      <c r="DO329" s="100"/>
      <c r="DP329" s="100"/>
      <c r="DQ329" s="100"/>
      <c r="DR329" s="100"/>
      <c r="DS329" s="100"/>
      <c r="DT329" s="100"/>
      <c r="DU329" s="100"/>
      <c r="DV329" s="100"/>
      <c r="DW329" s="100"/>
      <c r="DX329" s="100"/>
      <c r="DY329" s="100"/>
      <c r="DZ329" s="100"/>
      <c r="EA329" s="100"/>
      <c r="EB329" s="100"/>
      <c r="EC329" s="100"/>
      <c r="ED329" s="100"/>
      <c r="EE329" s="100"/>
      <c r="EF329" s="100"/>
      <c r="EG329" s="100"/>
      <c r="EH329" s="100"/>
      <c r="EI329" s="100"/>
      <c r="EJ329" s="100"/>
      <c r="EK329" s="100"/>
      <c r="EL329" s="100"/>
      <c r="EM329" s="100"/>
      <c r="EN329" s="100"/>
      <c r="EO329" s="100"/>
      <c r="EP329" s="100"/>
      <c r="EQ329" s="100"/>
      <c r="ER329" s="100"/>
      <c r="ES329" s="100"/>
      <c r="ET329" s="100"/>
      <c r="EU329" s="100"/>
      <c r="EV329" s="100"/>
      <c r="EW329" s="100"/>
      <c r="EX329" s="100"/>
      <c r="EY329" s="100"/>
      <c r="EZ329" s="100"/>
      <c r="FA329" s="100"/>
      <c r="FB329" s="100"/>
      <c r="FC329" s="100"/>
      <c r="FD329" s="100"/>
      <c r="FE329" s="100"/>
      <c r="FF329" s="100"/>
      <c r="FG329" s="100"/>
      <c r="FH329" s="100"/>
      <c r="FI329" s="100"/>
      <c r="FJ329" s="100"/>
      <c r="FK329" s="100"/>
      <c r="FL329" s="100"/>
      <c r="FM329" s="100"/>
      <c r="FN329" s="100"/>
      <c r="FO329" s="100"/>
      <c r="FP329" s="100"/>
      <c r="FQ329" s="100"/>
      <c r="FR329" s="100"/>
      <c r="FS329" s="100"/>
      <c r="FT329" s="100"/>
      <c r="FU329" s="100"/>
      <c r="FV329" s="100"/>
      <c r="FW329" s="100"/>
      <c r="FX329" s="100"/>
      <c r="FY329" s="100"/>
      <c r="FZ329" s="100"/>
      <c r="GA329" s="100"/>
      <c r="GB329" s="100"/>
      <c r="GC329" s="100"/>
      <c r="GD329" s="100"/>
      <c r="GE329" s="100"/>
      <c r="GF329" s="100"/>
      <c r="GG329" s="100"/>
      <c r="GH329" s="100"/>
      <c r="GI329" s="100"/>
      <c r="GJ329" s="100"/>
      <c r="GK329" s="100"/>
      <c r="GL329" s="100"/>
      <c r="GM329" s="100"/>
      <c r="GN329" s="100"/>
      <c r="GO329" s="100"/>
      <c r="GP329" s="100"/>
      <c r="GQ329" s="100"/>
      <c r="GR329" s="100"/>
      <c r="GS329" s="100"/>
      <c r="GT329" s="100"/>
      <c r="GU329" s="100"/>
      <c r="GV329" s="100"/>
      <c r="GW329" s="100"/>
      <c r="GX329" s="100"/>
      <c r="GY329" s="100"/>
      <c r="GZ329" s="100"/>
      <c r="HA329" s="100"/>
      <c r="HB329" s="100"/>
      <c r="HC329" s="100"/>
      <c r="HD329" s="100"/>
      <c r="HE329" s="100"/>
      <c r="HF329" s="100"/>
      <c r="HG329" s="100"/>
      <c r="HH329" s="100"/>
      <c r="HI329" s="100"/>
      <c r="HJ329" s="100"/>
      <c r="HK329" s="100"/>
      <c r="HL329" s="100"/>
      <c r="HM329" s="100"/>
      <c r="HN329" s="100"/>
      <c r="HO329" s="100"/>
      <c r="HP329" s="100"/>
      <c r="HQ329" s="100"/>
      <c r="HR329" s="100"/>
      <c r="HS329" s="100"/>
      <c r="HT329" s="100"/>
      <c r="HU329" s="100"/>
      <c r="HV329" s="100"/>
      <c r="HW329" s="100"/>
      <c r="HX329" s="100"/>
      <c r="HY329" s="100"/>
      <c r="HZ329" s="100"/>
      <c r="IA329" s="100"/>
      <c r="IB329" s="100"/>
      <c r="IC329" s="100"/>
      <c r="ID329" s="100"/>
      <c r="IE329" s="100"/>
      <c r="IF329" s="100"/>
      <c r="IG329" s="100"/>
      <c r="IH329" s="100"/>
      <c r="II329" s="100"/>
      <c r="IJ329" s="100"/>
      <c r="IK329" s="100"/>
      <c r="IL329" s="100"/>
      <c r="IM329" s="100"/>
      <c r="IN329" s="100"/>
      <c r="IO329" s="100"/>
      <c r="IP329" s="100"/>
      <c r="IQ329" s="100"/>
      <c r="IR329" s="100"/>
    </row>
    <row r="330" spans="1:252" x14ac:dyDescent="0.3">
      <c r="A330" s="117" t="s">
        <v>168</v>
      </c>
      <c r="B330" s="118">
        <f t="shared" si="95"/>
        <v>33000</v>
      </c>
      <c r="C330" s="118">
        <f t="shared" si="95"/>
        <v>33000</v>
      </c>
      <c r="D330" s="118">
        <f t="shared" si="95"/>
        <v>0</v>
      </c>
      <c r="E330" s="118">
        <f>SUM(E331)</f>
        <v>0</v>
      </c>
      <c r="F330" s="118">
        <f>SUM(F331)</f>
        <v>0</v>
      </c>
      <c r="G330" s="118">
        <f t="shared" si="96"/>
        <v>0</v>
      </c>
      <c r="H330" s="118">
        <f>SUM(H331)</f>
        <v>0</v>
      </c>
      <c r="I330" s="118">
        <f>SUM(I331)</f>
        <v>0</v>
      </c>
      <c r="J330" s="118">
        <f t="shared" si="97"/>
        <v>0</v>
      </c>
      <c r="K330" s="118">
        <f>SUM(K331)</f>
        <v>33000</v>
      </c>
      <c r="L330" s="118">
        <f>SUM(L331)</f>
        <v>33000</v>
      </c>
      <c r="M330" s="118">
        <f t="shared" si="98"/>
        <v>0</v>
      </c>
      <c r="N330" s="118">
        <f>SUM(N331)</f>
        <v>0</v>
      </c>
      <c r="O330" s="118">
        <f>SUM(O331)</f>
        <v>0</v>
      </c>
      <c r="P330" s="118">
        <f t="shared" si="99"/>
        <v>0</v>
      </c>
      <c r="Q330" s="118">
        <f>SUM(Q331)</f>
        <v>0</v>
      </c>
      <c r="R330" s="118">
        <f>SUM(R331)</f>
        <v>0</v>
      </c>
      <c r="S330" s="118">
        <f t="shared" si="100"/>
        <v>0</v>
      </c>
      <c r="T330" s="118">
        <f>SUM(T331)</f>
        <v>0</v>
      </c>
      <c r="U330" s="118">
        <f>SUM(U331)</f>
        <v>0</v>
      </c>
      <c r="V330" s="118">
        <f t="shared" si="101"/>
        <v>0</v>
      </c>
      <c r="W330" s="118">
        <f>SUM(W331)</f>
        <v>0</v>
      </c>
      <c r="X330" s="118">
        <f>SUM(X331)</f>
        <v>0</v>
      </c>
      <c r="Y330" s="118">
        <f t="shared" si="102"/>
        <v>0</v>
      </c>
      <c r="Z330" s="118">
        <f>SUM(Z331)</f>
        <v>0</v>
      </c>
      <c r="AA330" s="118">
        <f>SUM(AA331)</f>
        <v>0</v>
      </c>
      <c r="AB330" s="118">
        <f t="shared" si="103"/>
        <v>0</v>
      </c>
      <c r="AC330" s="116"/>
      <c r="AD330" s="116"/>
      <c r="AE330" s="116"/>
      <c r="AF330" s="116"/>
      <c r="AG330" s="116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  <c r="AV330" s="116"/>
      <c r="AW330" s="116"/>
      <c r="AX330" s="116"/>
      <c r="AY330" s="116"/>
      <c r="AZ330" s="116"/>
      <c r="BA330" s="116"/>
      <c r="BB330" s="116"/>
      <c r="BC330" s="116"/>
      <c r="BD330" s="116"/>
      <c r="BE330" s="116"/>
      <c r="BF330" s="116"/>
      <c r="BG330" s="116"/>
      <c r="BH330" s="116"/>
      <c r="BI330" s="116"/>
      <c r="BJ330" s="116"/>
      <c r="BK330" s="116"/>
      <c r="BL330" s="116"/>
      <c r="BM330" s="116"/>
      <c r="BN330" s="116"/>
      <c r="BO330" s="116"/>
      <c r="BP330" s="116"/>
      <c r="BQ330" s="116"/>
      <c r="BR330" s="116"/>
      <c r="BS330" s="116"/>
      <c r="BT330" s="116"/>
      <c r="BU330" s="116"/>
      <c r="BV330" s="116"/>
      <c r="BW330" s="116"/>
      <c r="BX330" s="116"/>
      <c r="BY330" s="116"/>
      <c r="BZ330" s="116"/>
      <c r="CA330" s="116"/>
      <c r="CB330" s="116"/>
      <c r="CC330" s="116"/>
      <c r="CD330" s="116"/>
      <c r="CE330" s="116"/>
      <c r="CF330" s="116"/>
      <c r="CG330" s="116"/>
      <c r="CH330" s="116"/>
      <c r="CI330" s="116"/>
      <c r="CJ330" s="116"/>
      <c r="CK330" s="116"/>
      <c r="CL330" s="116"/>
      <c r="CM330" s="116"/>
      <c r="CN330" s="116"/>
      <c r="CO330" s="116"/>
      <c r="CP330" s="116"/>
      <c r="CQ330" s="116"/>
      <c r="CR330" s="116"/>
      <c r="CS330" s="116"/>
      <c r="CT330" s="116"/>
      <c r="CU330" s="116"/>
      <c r="CV330" s="116"/>
      <c r="CW330" s="116"/>
      <c r="CX330" s="116"/>
      <c r="CY330" s="116"/>
      <c r="CZ330" s="116"/>
      <c r="DA330" s="116"/>
      <c r="DB330" s="116"/>
      <c r="DC330" s="116"/>
      <c r="DD330" s="116"/>
      <c r="DE330" s="116"/>
      <c r="DF330" s="116"/>
      <c r="DG330" s="116"/>
      <c r="DH330" s="116"/>
      <c r="DI330" s="116"/>
      <c r="DJ330" s="116"/>
      <c r="DK330" s="116"/>
      <c r="DL330" s="116"/>
      <c r="DM330" s="116"/>
      <c r="DN330" s="116"/>
      <c r="DO330" s="116"/>
      <c r="DP330" s="116"/>
      <c r="DQ330" s="116"/>
      <c r="DR330" s="116"/>
      <c r="DS330" s="116"/>
      <c r="DT330" s="116"/>
      <c r="DU330" s="116"/>
      <c r="DV330" s="116"/>
      <c r="DW330" s="116"/>
      <c r="DX330" s="116"/>
      <c r="DY330" s="116"/>
      <c r="DZ330" s="116"/>
      <c r="EA330" s="116"/>
      <c r="EB330" s="116"/>
      <c r="EC330" s="116"/>
      <c r="ED330" s="116"/>
      <c r="EE330" s="116"/>
      <c r="EF330" s="116"/>
      <c r="EG330" s="116"/>
      <c r="EH330" s="116"/>
      <c r="EI330" s="116"/>
      <c r="EJ330" s="116"/>
      <c r="EK330" s="116"/>
      <c r="EL330" s="116"/>
      <c r="EM330" s="116"/>
      <c r="EN330" s="116"/>
      <c r="EO330" s="116"/>
      <c r="EP330" s="116"/>
      <c r="EQ330" s="116"/>
      <c r="ER330" s="116"/>
      <c r="ES330" s="116"/>
      <c r="ET330" s="116"/>
      <c r="EU330" s="116"/>
      <c r="EV330" s="116"/>
      <c r="EW330" s="116"/>
      <c r="EX330" s="116"/>
      <c r="EY330" s="116"/>
      <c r="EZ330" s="116"/>
      <c r="FA330" s="116"/>
      <c r="FB330" s="116"/>
      <c r="FC330" s="116"/>
      <c r="FD330" s="116"/>
      <c r="FE330" s="116"/>
      <c r="FF330" s="116"/>
      <c r="FG330" s="116"/>
      <c r="FH330" s="116"/>
      <c r="FI330" s="116"/>
      <c r="FJ330" s="116"/>
      <c r="FK330" s="116"/>
      <c r="FL330" s="116"/>
      <c r="FM330" s="116"/>
      <c r="FN330" s="116"/>
      <c r="FO330" s="116"/>
      <c r="FP330" s="116"/>
      <c r="FQ330" s="116"/>
      <c r="FR330" s="116"/>
      <c r="FS330" s="116"/>
      <c r="FT330" s="116"/>
      <c r="FU330" s="116"/>
      <c r="FV330" s="116"/>
      <c r="FW330" s="116"/>
      <c r="FX330" s="116"/>
      <c r="FY330" s="116"/>
      <c r="FZ330" s="116"/>
      <c r="GA330" s="116"/>
      <c r="GB330" s="116"/>
      <c r="GC330" s="116"/>
      <c r="GD330" s="100"/>
      <c r="GE330" s="100"/>
      <c r="GF330" s="100"/>
      <c r="GG330" s="100"/>
      <c r="GH330" s="100"/>
      <c r="GI330" s="100"/>
      <c r="GJ330" s="100"/>
      <c r="GK330" s="100"/>
      <c r="GL330" s="100"/>
      <c r="GM330" s="100"/>
      <c r="GN330" s="100"/>
      <c r="GO330" s="100"/>
      <c r="GP330" s="100"/>
      <c r="GQ330" s="100"/>
      <c r="GR330" s="100"/>
      <c r="GS330" s="100"/>
      <c r="GT330" s="100"/>
      <c r="GU330" s="100"/>
      <c r="GV330" s="100"/>
      <c r="GW330" s="100"/>
      <c r="GX330" s="100"/>
      <c r="GY330" s="100"/>
      <c r="GZ330" s="100"/>
      <c r="HA330" s="100"/>
      <c r="HB330" s="100"/>
      <c r="HC330" s="100"/>
      <c r="HD330" s="100"/>
      <c r="HE330" s="100"/>
      <c r="HF330" s="100"/>
      <c r="HG330" s="100"/>
      <c r="HH330" s="100"/>
      <c r="HI330" s="100"/>
      <c r="HJ330" s="100"/>
      <c r="HK330" s="100"/>
      <c r="HL330" s="100"/>
      <c r="HM330" s="100"/>
      <c r="HN330" s="100"/>
      <c r="HO330" s="100"/>
      <c r="HP330" s="100"/>
      <c r="HQ330" s="100"/>
      <c r="HR330" s="100"/>
      <c r="HS330" s="100"/>
      <c r="HT330" s="100"/>
      <c r="HU330" s="100"/>
      <c r="HV330" s="100"/>
      <c r="HW330" s="100"/>
      <c r="HX330" s="100"/>
      <c r="HY330" s="100"/>
      <c r="HZ330" s="100"/>
      <c r="IA330" s="100"/>
      <c r="IB330" s="100"/>
      <c r="IC330" s="100"/>
      <c r="ID330" s="100"/>
      <c r="IE330" s="100"/>
      <c r="IF330" s="100"/>
      <c r="IG330" s="100"/>
      <c r="IH330" s="100"/>
      <c r="II330" s="100"/>
      <c r="IJ330" s="100"/>
      <c r="IK330" s="100"/>
      <c r="IL330" s="100"/>
      <c r="IM330" s="100"/>
      <c r="IN330" s="100"/>
      <c r="IO330" s="100"/>
      <c r="IP330" s="100"/>
      <c r="IQ330" s="100"/>
      <c r="IR330" s="100"/>
    </row>
    <row r="331" spans="1:252" ht="31.2" x14ac:dyDescent="0.3">
      <c r="A331" s="117" t="s">
        <v>348</v>
      </c>
      <c r="B331" s="118">
        <f t="shared" si="95"/>
        <v>33000</v>
      </c>
      <c r="C331" s="118">
        <f t="shared" si="95"/>
        <v>33000</v>
      </c>
      <c r="D331" s="118">
        <f t="shared" si="95"/>
        <v>0</v>
      </c>
      <c r="E331" s="118">
        <f>SUM(E332:E332)</f>
        <v>0</v>
      </c>
      <c r="F331" s="118">
        <f>SUM(F332:F332)</f>
        <v>0</v>
      </c>
      <c r="G331" s="118">
        <f t="shared" si="96"/>
        <v>0</v>
      </c>
      <c r="H331" s="118">
        <f>SUM(H332:H332)</f>
        <v>0</v>
      </c>
      <c r="I331" s="118">
        <f>SUM(I332:I332)</f>
        <v>0</v>
      </c>
      <c r="J331" s="118">
        <f t="shared" si="97"/>
        <v>0</v>
      </c>
      <c r="K331" s="118">
        <f>SUM(K332:K332)</f>
        <v>33000</v>
      </c>
      <c r="L331" s="118">
        <f>SUM(L332:L332)</f>
        <v>33000</v>
      </c>
      <c r="M331" s="118">
        <f t="shared" si="98"/>
        <v>0</v>
      </c>
      <c r="N331" s="118">
        <f>SUM(N332:N332)</f>
        <v>0</v>
      </c>
      <c r="O331" s="118">
        <f>SUM(O332:O332)</f>
        <v>0</v>
      </c>
      <c r="P331" s="118">
        <f t="shared" si="99"/>
        <v>0</v>
      </c>
      <c r="Q331" s="118">
        <f>SUM(Q332:Q332)</f>
        <v>0</v>
      </c>
      <c r="R331" s="118">
        <f>SUM(R332:R332)</f>
        <v>0</v>
      </c>
      <c r="S331" s="118">
        <f t="shared" si="100"/>
        <v>0</v>
      </c>
      <c r="T331" s="118">
        <f>SUM(T332:T332)</f>
        <v>0</v>
      </c>
      <c r="U331" s="118">
        <f>SUM(U332:U332)</f>
        <v>0</v>
      </c>
      <c r="V331" s="118">
        <f t="shared" si="101"/>
        <v>0</v>
      </c>
      <c r="W331" s="118">
        <f>SUM(W332:W332)</f>
        <v>0</v>
      </c>
      <c r="X331" s="118">
        <f>SUM(X332:X332)</f>
        <v>0</v>
      </c>
      <c r="Y331" s="118">
        <f t="shared" si="102"/>
        <v>0</v>
      </c>
      <c r="Z331" s="118">
        <f>SUM(Z332:Z332)</f>
        <v>0</v>
      </c>
      <c r="AA331" s="118">
        <f>SUM(AA332:AA332)</f>
        <v>0</v>
      </c>
      <c r="AB331" s="118">
        <f t="shared" si="103"/>
        <v>0</v>
      </c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  <c r="AV331" s="100"/>
      <c r="AW331" s="100"/>
      <c r="AX331" s="100"/>
      <c r="AY331" s="100"/>
      <c r="AZ331" s="100"/>
      <c r="BA331" s="100"/>
      <c r="BB331" s="100"/>
      <c r="BC331" s="100"/>
      <c r="BD331" s="100"/>
      <c r="BE331" s="100"/>
      <c r="BF331" s="100"/>
      <c r="BG331" s="100"/>
      <c r="BH331" s="100"/>
      <c r="BI331" s="100"/>
      <c r="BJ331" s="100"/>
      <c r="BK331" s="100"/>
      <c r="BL331" s="100"/>
      <c r="BM331" s="100"/>
      <c r="BN331" s="100"/>
      <c r="BO331" s="100"/>
      <c r="BP331" s="100"/>
      <c r="BQ331" s="100"/>
      <c r="BR331" s="100"/>
      <c r="BS331" s="100"/>
      <c r="BT331" s="100"/>
      <c r="BU331" s="100"/>
      <c r="BV331" s="100"/>
      <c r="BW331" s="100"/>
      <c r="BX331" s="100"/>
      <c r="BY331" s="100"/>
      <c r="BZ331" s="100"/>
      <c r="CA331" s="100"/>
      <c r="CB331" s="100"/>
      <c r="CC331" s="100"/>
      <c r="CD331" s="100"/>
      <c r="CE331" s="100"/>
      <c r="CF331" s="100"/>
      <c r="CG331" s="100"/>
      <c r="CH331" s="100"/>
      <c r="CI331" s="100"/>
      <c r="CJ331" s="100"/>
      <c r="CK331" s="100"/>
      <c r="CL331" s="100"/>
      <c r="CM331" s="100"/>
      <c r="CN331" s="100"/>
      <c r="CO331" s="100"/>
      <c r="CP331" s="100"/>
      <c r="CQ331" s="100"/>
      <c r="CR331" s="100"/>
      <c r="CS331" s="100"/>
      <c r="CT331" s="100"/>
      <c r="CU331" s="100"/>
      <c r="CV331" s="100"/>
      <c r="CW331" s="100"/>
      <c r="CX331" s="100"/>
      <c r="CY331" s="100"/>
      <c r="CZ331" s="100"/>
      <c r="DA331" s="100"/>
      <c r="DB331" s="100"/>
      <c r="DC331" s="100"/>
      <c r="DD331" s="100"/>
      <c r="DE331" s="100"/>
      <c r="DF331" s="100"/>
      <c r="DG331" s="100"/>
      <c r="DH331" s="100"/>
      <c r="DI331" s="100"/>
      <c r="DJ331" s="100"/>
      <c r="DK331" s="100"/>
      <c r="DL331" s="100"/>
      <c r="DM331" s="100"/>
      <c r="DN331" s="100"/>
      <c r="DO331" s="100"/>
      <c r="DP331" s="100"/>
      <c r="DQ331" s="100"/>
      <c r="DR331" s="100"/>
      <c r="DS331" s="100"/>
      <c r="DT331" s="100"/>
      <c r="DU331" s="100"/>
      <c r="DV331" s="100"/>
      <c r="DW331" s="100"/>
      <c r="DX331" s="100"/>
      <c r="DY331" s="100"/>
      <c r="DZ331" s="100"/>
      <c r="EA331" s="100"/>
      <c r="EB331" s="100"/>
      <c r="EC331" s="100"/>
      <c r="ED331" s="100"/>
      <c r="EE331" s="100"/>
      <c r="EF331" s="100"/>
      <c r="EG331" s="100"/>
      <c r="EH331" s="100"/>
      <c r="EI331" s="100"/>
      <c r="EJ331" s="100"/>
      <c r="EK331" s="100"/>
      <c r="EL331" s="100"/>
      <c r="EM331" s="100"/>
      <c r="EN331" s="100"/>
      <c r="EO331" s="100"/>
      <c r="EP331" s="100"/>
      <c r="EQ331" s="100"/>
      <c r="ER331" s="100"/>
      <c r="ES331" s="100"/>
      <c r="ET331" s="100"/>
      <c r="EU331" s="100"/>
      <c r="EV331" s="100"/>
      <c r="EW331" s="100"/>
      <c r="EX331" s="100"/>
      <c r="EY331" s="100"/>
      <c r="EZ331" s="100"/>
      <c r="FA331" s="100"/>
      <c r="FB331" s="100"/>
      <c r="FC331" s="100"/>
      <c r="FD331" s="100"/>
      <c r="FE331" s="100"/>
      <c r="FF331" s="100"/>
      <c r="FG331" s="100"/>
      <c r="FH331" s="100"/>
      <c r="FI331" s="100"/>
      <c r="FJ331" s="100"/>
      <c r="FK331" s="100"/>
      <c r="FL331" s="100"/>
      <c r="FM331" s="100"/>
      <c r="FN331" s="100"/>
      <c r="FO331" s="100"/>
      <c r="FP331" s="100"/>
      <c r="FQ331" s="100"/>
      <c r="FR331" s="100"/>
      <c r="FS331" s="100"/>
      <c r="FT331" s="100"/>
      <c r="FU331" s="100"/>
      <c r="FV331" s="100"/>
      <c r="FW331" s="100"/>
      <c r="FX331" s="100"/>
      <c r="FY331" s="100"/>
      <c r="FZ331" s="100"/>
      <c r="GA331" s="100"/>
      <c r="GB331" s="100"/>
      <c r="GC331" s="100"/>
      <c r="GD331" s="100"/>
      <c r="GE331" s="100"/>
      <c r="GF331" s="100"/>
      <c r="GG331" s="100"/>
      <c r="GH331" s="100"/>
      <c r="GI331" s="100"/>
      <c r="GJ331" s="100"/>
      <c r="GK331" s="100"/>
      <c r="GL331" s="100"/>
      <c r="GM331" s="100"/>
      <c r="GN331" s="100"/>
      <c r="GO331" s="100"/>
      <c r="GP331" s="100"/>
      <c r="GQ331" s="100"/>
      <c r="GR331" s="100"/>
      <c r="GS331" s="100"/>
      <c r="GT331" s="100"/>
      <c r="GU331" s="100"/>
      <c r="GV331" s="100"/>
      <c r="GW331" s="100"/>
      <c r="GX331" s="100"/>
      <c r="GY331" s="100"/>
      <c r="GZ331" s="100"/>
      <c r="HA331" s="100"/>
      <c r="HB331" s="100"/>
      <c r="HC331" s="100"/>
      <c r="HD331" s="100"/>
      <c r="HE331" s="100"/>
      <c r="HF331" s="100"/>
      <c r="HG331" s="100"/>
      <c r="HH331" s="100"/>
      <c r="HI331" s="100"/>
      <c r="HJ331" s="100"/>
      <c r="HK331" s="100"/>
      <c r="HL331" s="100"/>
      <c r="HM331" s="100"/>
      <c r="HN331" s="100"/>
      <c r="HO331" s="100"/>
      <c r="HP331" s="100"/>
      <c r="HQ331" s="100"/>
      <c r="HR331" s="100"/>
      <c r="HS331" s="100"/>
      <c r="HT331" s="100"/>
      <c r="HU331" s="100"/>
      <c r="HV331" s="100"/>
      <c r="HW331" s="100"/>
      <c r="HX331" s="100"/>
      <c r="HY331" s="100"/>
      <c r="HZ331" s="100"/>
      <c r="IA331" s="100"/>
      <c r="IB331" s="100"/>
      <c r="IC331" s="100"/>
      <c r="ID331" s="100"/>
      <c r="IE331" s="100"/>
      <c r="IF331" s="100"/>
      <c r="IG331" s="100"/>
      <c r="IH331" s="100"/>
      <c r="II331" s="100"/>
      <c r="IJ331" s="100"/>
      <c r="IK331" s="100"/>
      <c r="IL331" s="100"/>
      <c r="IM331" s="100"/>
      <c r="IN331" s="100"/>
      <c r="IO331" s="100"/>
      <c r="IP331" s="100"/>
      <c r="IQ331" s="100"/>
      <c r="IR331" s="100"/>
    </row>
    <row r="332" spans="1:252" ht="31.2" x14ac:dyDescent="0.3">
      <c r="A332" s="126" t="s">
        <v>360</v>
      </c>
      <c r="B332" s="124">
        <f t="shared" si="95"/>
        <v>33000</v>
      </c>
      <c r="C332" s="124">
        <f t="shared" si="95"/>
        <v>33000</v>
      </c>
      <c r="D332" s="124">
        <f t="shared" si="95"/>
        <v>0</v>
      </c>
      <c r="E332" s="124">
        <v>0</v>
      </c>
      <c r="F332" s="124">
        <v>0</v>
      </c>
      <c r="G332" s="124">
        <f t="shared" si="96"/>
        <v>0</v>
      </c>
      <c r="H332" s="124">
        <v>0</v>
      </c>
      <c r="I332" s="124">
        <v>0</v>
      </c>
      <c r="J332" s="124">
        <f t="shared" si="97"/>
        <v>0</v>
      </c>
      <c r="K332" s="124">
        <v>33000</v>
      </c>
      <c r="L332" s="124">
        <v>33000</v>
      </c>
      <c r="M332" s="124">
        <f t="shared" si="98"/>
        <v>0</v>
      </c>
      <c r="N332" s="124">
        <v>0</v>
      </c>
      <c r="O332" s="124">
        <v>0</v>
      </c>
      <c r="P332" s="124">
        <f t="shared" si="99"/>
        <v>0</v>
      </c>
      <c r="Q332" s="124">
        <v>0</v>
      </c>
      <c r="R332" s="124">
        <v>0</v>
      </c>
      <c r="S332" s="124">
        <f t="shared" si="100"/>
        <v>0</v>
      </c>
      <c r="T332" s="124">
        <v>0</v>
      </c>
      <c r="U332" s="124">
        <v>0</v>
      </c>
      <c r="V332" s="124">
        <f t="shared" si="101"/>
        <v>0</v>
      </c>
      <c r="W332" s="124">
        <v>0</v>
      </c>
      <c r="X332" s="124">
        <v>0</v>
      </c>
      <c r="Y332" s="124">
        <f t="shared" si="102"/>
        <v>0</v>
      </c>
      <c r="Z332" s="124">
        <v>0</v>
      </c>
      <c r="AA332" s="124">
        <v>0</v>
      </c>
      <c r="AB332" s="124">
        <f t="shared" si="103"/>
        <v>0</v>
      </c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  <c r="AV332" s="100"/>
      <c r="AW332" s="100"/>
      <c r="AX332" s="100"/>
      <c r="AY332" s="100"/>
      <c r="AZ332" s="100"/>
      <c r="BA332" s="100"/>
      <c r="BB332" s="100"/>
      <c r="BC332" s="100"/>
      <c r="BD332" s="100"/>
      <c r="BE332" s="100"/>
      <c r="BF332" s="100"/>
      <c r="BG332" s="100"/>
      <c r="BH332" s="100"/>
      <c r="BI332" s="100"/>
      <c r="BJ332" s="100"/>
      <c r="BK332" s="100"/>
      <c r="BL332" s="100"/>
      <c r="BM332" s="100"/>
      <c r="BN332" s="100"/>
      <c r="BO332" s="100"/>
      <c r="BP332" s="100"/>
      <c r="BQ332" s="100"/>
      <c r="BR332" s="100"/>
      <c r="BS332" s="100"/>
      <c r="BT332" s="100"/>
      <c r="BU332" s="100"/>
      <c r="BV332" s="100"/>
      <c r="BW332" s="100"/>
      <c r="BX332" s="100"/>
      <c r="BY332" s="100"/>
      <c r="BZ332" s="100"/>
      <c r="CA332" s="100"/>
      <c r="CB332" s="100"/>
      <c r="CC332" s="100"/>
      <c r="CD332" s="100"/>
      <c r="CE332" s="100"/>
      <c r="CF332" s="100"/>
      <c r="CG332" s="100"/>
      <c r="CH332" s="100"/>
      <c r="CI332" s="100"/>
      <c r="CJ332" s="100"/>
      <c r="CK332" s="100"/>
      <c r="CL332" s="100"/>
      <c r="CM332" s="100"/>
      <c r="CN332" s="100"/>
      <c r="CO332" s="100"/>
      <c r="CP332" s="100"/>
      <c r="CQ332" s="100"/>
      <c r="CR332" s="100"/>
      <c r="CS332" s="100"/>
      <c r="CT332" s="100"/>
      <c r="CU332" s="100"/>
      <c r="CV332" s="100"/>
      <c r="CW332" s="100"/>
      <c r="CX332" s="100"/>
      <c r="CY332" s="100"/>
      <c r="CZ332" s="100"/>
      <c r="DA332" s="100"/>
      <c r="DB332" s="100"/>
      <c r="DC332" s="100"/>
      <c r="DD332" s="100"/>
      <c r="DE332" s="100"/>
      <c r="DF332" s="100"/>
      <c r="DG332" s="100"/>
      <c r="DH332" s="100"/>
      <c r="DI332" s="100"/>
      <c r="DJ332" s="100"/>
      <c r="DK332" s="100"/>
      <c r="DL332" s="100"/>
      <c r="DM332" s="100"/>
      <c r="DN332" s="100"/>
      <c r="DO332" s="100"/>
      <c r="DP332" s="100"/>
      <c r="DQ332" s="100"/>
      <c r="DR332" s="100"/>
      <c r="DS332" s="100"/>
      <c r="DT332" s="100"/>
      <c r="DU332" s="100"/>
      <c r="DV332" s="100"/>
      <c r="DW332" s="100"/>
      <c r="DX332" s="100"/>
      <c r="DY332" s="100"/>
      <c r="DZ332" s="100"/>
      <c r="EA332" s="100"/>
      <c r="EB332" s="100"/>
      <c r="EC332" s="100"/>
      <c r="ED332" s="100"/>
      <c r="EE332" s="100"/>
      <c r="EF332" s="100"/>
      <c r="EG332" s="100"/>
      <c r="EH332" s="100"/>
      <c r="EI332" s="100"/>
      <c r="EJ332" s="100"/>
      <c r="EK332" s="100"/>
      <c r="EL332" s="100"/>
      <c r="EM332" s="100"/>
      <c r="EN332" s="100"/>
      <c r="EO332" s="100"/>
      <c r="EP332" s="100"/>
      <c r="EQ332" s="100"/>
      <c r="ER332" s="100"/>
      <c r="ES332" s="100"/>
      <c r="ET332" s="100"/>
      <c r="EU332" s="100"/>
      <c r="EV332" s="100"/>
      <c r="EW332" s="100"/>
      <c r="EX332" s="100"/>
      <c r="EY332" s="100"/>
      <c r="EZ332" s="100"/>
      <c r="FA332" s="100"/>
      <c r="FB332" s="100"/>
      <c r="FC332" s="100"/>
      <c r="FD332" s="100"/>
      <c r="FE332" s="100"/>
      <c r="FF332" s="100"/>
      <c r="FG332" s="100"/>
      <c r="FH332" s="100"/>
      <c r="FI332" s="100"/>
      <c r="FJ332" s="100"/>
      <c r="FK332" s="100"/>
      <c r="FL332" s="100"/>
      <c r="FM332" s="100"/>
      <c r="FN332" s="100"/>
      <c r="FO332" s="100"/>
      <c r="FP332" s="100"/>
      <c r="FQ332" s="100"/>
      <c r="FR332" s="100"/>
      <c r="FS332" s="100"/>
      <c r="FT332" s="100"/>
      <c r="FU332" s="100"/>
      <c r="FV332" s="100"/>
      <c r="FW332" s="100"/>
      <c r="FX332" s="100"/>
      <c r="FY332" s="100"/>
      <c r="FZ332" s="100"/>
      <c r="GA332" s="100"/>
      <c r="GB332" s="100"/>
      <c r="GC332" s="100"/>
      <c r="GD332" s="100"/>
      <c r="GE332" s="100"/>
      <c r="GF332" s="100"/>
      <c r="GG332" s="100"/>
      <c r="GH332" s="100"/>
      <c r="GI332" s="100"/>
      <c r="GJ332" s="100"/>
      <c r="GK332" s="100"/>
      <c r="GL332" s="100"/>
      <c r="GM332" s="100"/>
      <c r="GN332" s="100"/>
      <c r="GO332" s="100"/>
      <c r="GP332" s="100"/>
      <c r="GQ332" s="100"/>
      <c r="GR332" s="100"/>
      <c r="GS332" s="100"/>
      <c r="GT332" s="100"/>
      <c r="GU332" s="100"/>
      <c r="GV332" s="100"/>
      <c r="GW332" s="100"/>
      <c r="GX332" s="100"/>
      <c r="GY332" s="100"/>
      <c r="GZ332" s="100"/>
      <c r="HA332" s="100"/>
      <c r="HB332" s="100"/>
      <c r="HC332" s="100"/>
      <c r="HD332" s="100"/>
      <c r="HE332" s="100"/>
      <c r="HF332" s="100"/>
      <c r="HG332" s="100"/>
      <c r="HH332" s="100"/>
      <c r="HI332" s="100"/>
      <c r="HJ332" s="100"/>
      <c r="HK332" s="100"/>
      <c r="HL332" s="100"/>
      <c r="HM332" s="100"/>
      <c r="HN332" s="100"/>
      <c r="HO332" s="100"/>
      <c r="HP332" s="100"/>
      <c r="HQ332" s="100"/>
      <c r="HR332" s="100"/>
      <c r="HS332" s="100"/>
      <c r="HT332" s="100"/>
      <c r="HU332" s="100"/>
      <c r="HV332" s="100"/>
      <c r="HW332" s="100"/>
      <c r="HX332" s="100"/>
      <c r="HY332" s="100"/>
      <c r="HZ332" s="100"/>
      <c r="IA332" s="100"/>
      <c r="IB332" s="100"/>
      <c r="IC332" s="100"/>
      <c r="ID332" s="100"/>
      <c r="IE332" s="100"/>
      <c r="IF332" s="100"/>
      <c r="IG332" s="100"/>
      <c r="IH332" s="100"/>
      <c r="II332" s="100"/>
      <c r="IJ332" s="100"/>
      <c r="IK332" s="100"/>
      <c r="IL332" s="100"/>
      <c r="IM332" s="100"/>
      <c r="IN332" s="100"/>
      <c r="IO332" s="100"/>
      <c r="IP332" s="100"/>
      <c r="IQ332" s="100"/>
      <c r="IR332" s="100"/>
    </row>
    <row r="333" spans="1:252" x14ac:dyDescent="0.3">
      <c r="A333" s="133" t="s">
        <v>361</v>
      </c>
      <c r="B333" s="118">
        <f t="shared" si="95"/>
        <v>40370</v>
      </c>
      <c r="C333" s="118">
        <f t="shared" si="95"/>
        <v>40370</v>
      </c>
      <c r="D333" s="118">
        <f t="shared" si="95"/>
        <v>0</v>
      </c>
      <c r="E333" s="118">
        <f>SUM(E334)</f>
        <v>0</v>
      </c>
      <c r="F333" s="118">
        <f>SUM(F334)</f>
        <v>0</v>
      </c>
      <c r="G333" s="118">
        <f t="shared" si="96"/>
        <v>0</v>
      </c>
      <c r="H333" s="118">
        <f>SUM(H334)</f>
        <v>0</v>
      </c>
      <c r="I333" s="118">
        <f>SUM(I334)</f>
        <v>0</v>
      </c>
      <c r="J333" s="118">
        <f t="shared" si="97"/>
        <v>0</v>
      </c>
      <c r="K333" s="118">
        <f>SUM(K334)</f>
        <v>40370</v>
      </c>
      <c r="L333" s="118">
        <f>SUM(L334)</f>
        <v>40370</v>
      </c>
      <c r="M333" s="118">
        <f t="shared" si="98"/>
        <v>0</v>
      </c>
      <c r="N333" s="118">
        <f>SUM(N334)</f>
        <v>0</v>
      </c>
      <c r="O333" s="118">
        <f>SUM(O334)</f>
        <v>0</v>
      </c>
      <c r="P333" s="118">
        <f t="shared" si="99"/>
        <v>0</v>
      </c>
      <c r="Q333" s="118">
        <f>SUM(Q334)</f>
        <v>0</v>
      </c>
      <c r="R333" s="118">
        <f>SUM(R334)</f>
        <v>0</v>
      </c>
      <c r="S333" s="118">
        <f t="shared" si="100"/>
        <v>0</v>
      </c>
      <c r="T333" s="118">
        <f>SUM(T334)</f>
        <v>0</v>
      </c>
      <c r="U333" s="118">
        <f>SUM(U334)</f>
        <v>0</v>
      </c>
      <c r="V333" s="118">
        <f t="shared" si="101"/>
        <v>0</v>
      </c>
      <c r="W333" s="118">
        <f>SUM(W334)</f>
        <v>0</v>
      </c>
      <c r="X333" s="118">
        <f>SUM(X334)</f>
        <v>0</v>
      </c>
      <c r="Y333" s="118">
        <f t="shared" si="102"/>
        <v>0</v>
      </c>
      <c r="Z333" s="118">
        <f>SUM(Z334)</f>
        <v>0</v>
      </c>
      <c r="AA333" s="118">
        <f>SUM(AA334)</f>
        <v>0</v>
      </c>
      <c r="AB333" s="118">
        <f t="shared" si="103"/>
        <v>0</v>
      </c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  <c r="AV333" s="100"/>
      <c r="AW333" s="100"/>
      <c r="AX333" s="100"/>
      <c r="AY333" s="100"/>
      <c r="AZ333" s="100"/>
      <c r="BA333" s="100"/>
      <c r="BB333" s="100"/>
      <c r="BC333" s="100"/>
      <c r="BD333" s="100"/>
      <c r="BE333" s="100"/>
      <c r="BF333" s="100"/>
      <c r="BG333" s="100"/>
      <c r="BH333" s="100"/>
      <c r="BI333" s="100"/>
      <c r="BJ333" s="100"/>
      <c r="BK333" s="100"/>
      <c r="BL333" s="100"/>
      <c r="BM333" s="100"/>
      <c r="BN333" s="100"/>
      <c r="BO333" s="100"/>
      <c r="BP333" s="100"/>
      <c r="BQ333" s="100"/>
      <c r="BR333" s="100"/>
      <c r="BS333" s="100"/>
      <c r="BT333" s="100"/>
      <c r="BU333" s="100"/>
      <c r="BV333" s="100"/>
      <c r="BW333" s="100"/>
      <c r="BX333" s="100"/>
      <c r="BY333" s="100"/>
      <c r="BZ333" s="100"/>
      <c r="CA333" s="100"/>
      <c r="CB333" s="100"/>
      <c r="CC333" s="100"/>
      <c r="CD333" s="100"/>
      <c r="CE333" s="100"/>
      <c r="CF333" s="100"/>
      <c r="CG333" s="100"/>
      <c r="CH333" s="100"/>
      <c r="CI333" s="100"/>
      <c r="CJ333" s="100"/>
      <c r="CK333" s="100"/>
      <c r="CL333" s="100"/>
      <c r="CM333" s="100"/>
      <c r="CN333" s="100"/>
      <c r="CO333" s="100"/>
      <c r="CP333" s="100"/>
      <c r="CQ333" s="100"/>
      <c r="CR333" s="100"/>
      <c r="CS333" s="100"/>
      <c r="CT333" s="100"/>
      <c r="CU333" s="100"/>
      <c r="CV333" s="100"/>
      <c r="CW333" s="100"/>
      <c r="CX333" s="100"/>
      <c r="CY333" s="100"/>
      <c r="CZ333" s="100"/>
      <c r="DA333" s="100"/>
      <c r="DB333" s="100"/>
      <c r="DC333" s="100"/>
      <c r="DD333" s="100"/>
      <c r="DE333" s="100"/>
      <c r="DF333" s="100"/>
      <c r="DG333" s="100"/>
      <c r="DH333" s="100"/>
      <c r="DI333" s="100"/>
      <c r="DJ333" s="100"/>
      <c r="DK333" s="100"/>
      <c r="DL333" s="100"/>
      <c r="DM333" s="100"/>
      <c r="DN333" s="100"/>
      <c r="DO333" s="100"/>
      <c r="DP333" s="100"/>
      <c r="DQ333" s="100"/>
      <c r="DR333" s="100"/>
      <c r="DS333" s="100"/>
      <c r="DT333" s="100"/>
      <c r="DU333" s="100"/>
      <c r="DV333" s="100"/>
      <c r="DW333" s="100"/>
      <c r="DX333" s="100"/>
      <c r="DY333" s="100"/>
      <c r="DZ333" s="100"/>
      <c r="EA333" s="100"/>
      <c r="EB333" s="100"/>
      <c r="EC333" s="100"/>
      <c r="ED333" s="100"/>
      <c r="EE333" s="100"/>
      <c r="EF333" s="100"/>
      <c r="EG333" s="100"/>
      <c r="EH333" s="100"/>
      <c r="EI333" s="100"/>
      <c r="EJ333" s="100"/>
      <c r="EK333" s="100"/>
      <c r="EL333" s="100"/>
      <c r="EM333" s="100"/>
      <c r="EN333" s="100"/>
      <c r="EO333" s="100"/>
      <c r="EP333" s="100"/>
      <c r="EQ333" s="100"/>
      <c r="ER333" s="100"/>
      <c r="ES333" s="100"/>
      <c r="ET333" s="100"/>
      <c r="EU333" s="100"/>
      <c r="EV333" s="100"/>
      <c r="EW333" s="100"/>
      <c r="EX333" s="100"/>
      <c r="EY333" s="100"/>
      <c r="EZ333" s="100"/>
      <c r="FA333" s="100"/>
      <c r="FB333" s="100"/>
      <c r="FC333" s="100"/>
      <c r="FD333" s="100"/>
      <c r="FE333" s="100"/>
      <c r="FF333" s="100"/>
      <c r="FG333" s="100"/>
      <c r="FH333" s="100"/>
      <c r="FI333" s="100"/>
      <c r="FJ333" s="100"/>
      <c r="FK333" s="100"/>
      <c r="FL333" s="100"/>
      <c r="FM333" s="100"/>
      <c r="FN333" s="100"/>
      <c r="FO333" s="100"/>
      <c r="FP333" s="100"/>
      <c r="FQ333" s="100"/>
      <c r="FR333" s="100"/>
      <c r="FS333" s="100"/>
      <c r="FT333" s="100"/>
      <c r="FU333" s="100"/>
      <c r="FV333" s="100"/>
      <c r="FW333" s="100"/>
      <c r="FX333" s="100"/>
      <c r="FY333" s="100"/>
      <c r="FZ333" s="100"/>
      <c r="GA333" s="100"/>
      <c r="GB333" s="100"/>
      <c r="GC333" s="100"/>
      <c r="GD333" s="100"/>
      <c r="GE333" s="100"/>
      <c r="GF333" s="100"/>
      <c r="GG333" s="100"/>
      <c r="GH333" s="100"/>
      <c r="GI333" s="100"/>
      <c r="GJ333" s="100"/>
      <c r="GK333" s="100"/>
      <c r="GL333" s="100"/>
      <c r="GM333" s="100"/>
      <c r="GN333" s="100"/>
      <c r="GO333" s="100"/>
      <c r="GP333" s="100"/>
      <c r="GQ333" s="100"/>
      <c r="GR333" s="100"/>
      <c r="GS333" s="100"/>
      <c r="GT333" s="100"/>
      <c r="GU333" s="100"/>
      <c r="GV333" s="100"/>
      <c r="GW333" s="100"/>
      <c r="GX333" s="100"/>
      <c r="GY333" s="100"/>
      <c r="GZ333" s="100"/>
      <c r="HA333" s="100"/>
      <c r="HB333" s="100"/>
      <c r="HC333" s="100"/>
      <c r="HD333" s="100"/>
      <c r="HE333" s="100"/>
      <c r="HF333" s="100"/>
      <c r="HG333" s="100"/>
      <c r="HH333" s="100"/>
      <c r="HI333" s="100"/>
      <c r="HJ333" s="100"/>
      <c r="HK333" s="100"/>
      <c r="HL333" s="100"/>
      <c r="HM333" s="100"/>
      <c r="HN333" s="100"/>
      <c r="HO333" s="100"/>
      <c r="HP333" s="100"/>
      <c r="HQ333" s="100"/>
      <c r="HR333" s="100"/>
      <c r="HS333" s="100"/>
      <c r="HT333" s="100"/>
      <c r="HU333" s="100"/>
      <c r="HV333" s="100"/>
      <c r="HW333" s="100"/>
      <c r="HX333" s="100"/>
      <c r="HY333" s="100"/>
      <c r="HZ333" s="100"/>
      <c r="IA333" s="100"/>
      <c r="IB333" s="100"/>
      <c r="IC333" s="100"/>
      <c r="ID333" s="100"/>
      <c r="IE333" s="100"/>
      <c r="IF333" s="100"/>
      <c r="IG333" s="100"/>
      <c r="IH333" s="100"/>
      <c r="II333" s="100"/>
      <c r="IJ333" s="100"/>
      <c r="IK333" s="100"/>
      <c r="IL333" s="100"/>
      <c r="IM333" s="100"/>
      <c r="IN333" s="100"/>
      <c r="IO333" s="100"/>
      <c r="IP333" s="100"/>
      <c r="IQ333" s="100"/>
      <c r="IR333" s="100"/>
    </row>
    <row r="334" spans="1:252" ht="31.2" x14ac:dyDescent="0.3">
      <c r="A334" s="117" t="s">
        <v>146</v>
      </c>
      <c r="B334" s="118">
        <f t="shared" si="95"/>
        <v>40370</v>
      </c>
      <c r="C334" s="118">
        <f t="shared" si="95"/>
        <v>40370</v>
      </c>
      <c r="D334" s="118">
        <f t="shared" si="95"/>
        <v>0</v>
      </c>
      <c r="E334" s="118">
        <f>SUM(E335:E335)</f>
        <v>0</v>
      </c>
      <c r="F334" s="118">
        <f>SUM(F335:F335)</f>
        <v>0</v>
      </c>
      <c r="G334" s="118">
        <f t="shared" si="96"/>
        <v>0</v>
      </c>
      <c r="H334" s="118">
        <f>SUM(H335:H335)</f>
        <v>0</v>
      </c>
      <c r="I334" s="118">
        <f>SUM(I335:I335)</f>
        <v>0</v>
      </c>
      <c r="J334" s="118">
        <f t="shared" si="97"/>
        <v>0</v>
      </c>
      <c r="K334" s="118">
        <f>SUM(K335:K335)</f>
        <v>40370</v>
      </c>
      <c r="L334" s="118">
        <f>SUM(L335:L335)</f>
        <v>40370</v>
      </c>
      <c r="M334" s="118">
        <f t="shared" si="98"/>
        <v>0</v>
      </c>
      <c r="N334" s="118">
        <f>SUM(N335:N335)</f>
        <v>0</v>
      </c>
      <c r="O334" s="118">
        <f>SUM(O335:O335)</f>
        <v>0</v>
      </c>
      <c r="P334" s="118">
        <f t="shared" si="99"/>
        <v>0</v>
      </c>
      <c r="Q334" s="118">
        <f>SUM(Q335:Q335)</f>
        <v>0</v>
      </c>
      <c r="R334" s="118">
        <f>SUM(R335:R335)</f>
        <v>0</v>
      </c>
      <c r="S334" s="118">
        <f t="shared" si="100"/>
        <v>0</v>
      </c>
      <c r="T334" s="118">
        <f>SUM(T335:T335)</f>
        <v>0</v>
      </c>
      <c r="U334" s="118">
        <f>SUM(U335:U335)</f>
        <v>0</v>
      </c>
      <c r="V334" s="118">
        <f t="shared" si="101"/>
        <v>0</v>
      </c>
      <c r="W334" s="118">
        <f>SUM(W335:W335)</f>
        <v>0</v>
      </c>
      <c r="X334" s="118">
        <f>SUM(X335:X335)</f>
        <v>0</v>
      </c>
      <c r="Y334" s="118">
        <f t="shared" si="102"/>
        <v>0</v>
      </c>
      <c r="Z334" s="118">
        <f>SUM(Z335:Z335)</f>
        <v>0</v>
      </c>
      <c r="AA334" s="118">
        <f>SUM(AA335:AA335)</f>
        <v>0</v>
      </c>
      <c r="AB334" s="118">
        <f t="shared" si="103"/>
        <v>0</v>
      </c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  <c r="AV334" s="100"/>
      <c r="AW334" s="100"/>
      <c r="AX334" s="100"/>
      <c r="AY334" s="100"/>
      <c r="AZ334" s="100"/>
      <c r="BA334" s="100"/>
      <c r="BB334" s="100"/>
      <c r="BC334" s="100"/>
      <c r="BD334" s="100"/>
      <c r="BE334" s="100"/>
      <c r="BF334" s="100"/>
      <c r="BG334" s="100"/>
      <c r="BH334" s="100"/>
      <c r="BI334" s="100"/>
      <c r="BJ334" s="100"/>
      <c r="BK334" s="100"/>
      <c r="BL334" s="100"/>
      <c r="BM334" s="100"/>
      <c r="BN334" s="100"/>
      <c r="BO334" s="100"/>
      <c r="BP334" s="100"/>
      <c r="BQ334" s="100"/>
      <c r="BR334" s="100"/>
      <c r="BS334" s="100"/>
      <c r="BT334" s="100"/>
      <c r="BU334" s="100"/>
      <c r="BV334" s="100"/>
      <c r="BW334" s="100"/>
      <c r="BX334" s="100"/>
      <c r="BY334" s="100"/>
      <c r="BZ334" s="100"/>
      <c r="CA334" s="100"/>
      <c r="CB334" s="100"/>
      <c r="CC334" s="100"/>
      <c r="CD334" s="100"/>
      <c r="CE334" s="100"/>
      <c r="CF334" s="100"/>
      <c r="CG334" s="100"/>
      <c r="CH334" s="100"/>
      <c r="CI334" s="100"/>
      <c r="CJ334" s="100"/>
      <c r="CK334" s="100"/>
      <c r="CL334" s="100"/>
      <c r="CM334" s="100"/>
      <c r="CN334" s="100"/>
      <c r="CO334" s="100"/>
      <c r="CP334" s="100"/>
      <c r="CQ334" s="100"/>
      <c r="CR334" s="100"/>
      <c r="CS334" s="100"/>
      <c r="CT334" s="100"/>
      <c r="CU334" s="100"/>
      <c r="CV334" s="100"/>
      <c r="CW334" s="100"/>
      <c r="CX334" s="100"/>
      <c r="CY334" s="100"/>
      <c r="CZ334" s="100"/>
      <c r="DA334" s="100"/>
      <c r="DB334" s="100"/>
      <c r="DC334" s="100"/>
      <c r="DD334" s="100"/>
      <c r="DE334" s="100"/>
      <c r="DF334" s="100"/>
      <c r="DG334" s="100"/>
      <c r="DH334" s="100"/>
      <c r="DI334" s="100"/>
      <c r="DJ334" s="100"/>
      <c r="DK334" s="100"/>
      <c r="DL334" s="100"/>
      <c r="DM334" s="100"/>
      <c r="DN334" s="100"/>
      <c r="DO334" s="100"/>
      <c r="DP334" s="100"/>
      <c r="DQ334" s="100"/>
      <c r="DR334" s="100"/>
      <c r="DS334" s="100"/>
      <c r="DT334" s="100"/>
      <c r="DU334" s="100"/>
      <c r="DV334" s="100"/>
      <c r="DW334" s="100"/>
      <c r="DX334" s="100"/>
      <c r="DY334" s="100"/>
      <c r="DZ334" s="100"/>
      <c r="EA334" s="100"/>
      <c r="EB334" s="100"/>
      <c r="EC334" s="100"/>
      <c r="ED334" s="100"/>
      <c r="EE334" s="100"/>
      <c r="EF334" s="100"/>
      <c r="EG334" s="100"/>
      <c r="EH334" s="100"/>
      <c r="EI334" s="100"/>
      <c r="EJ334" s="100"/>
      <c r="EK334" s="100"/>
      <c r="EL334" s="100"/>
      <c r="EM334" s="100"/>
      <c r="EN334" s="100"/>
      <c r="EO334" s="100"/>
      <c r="EP334" s="100"/>
      <c r="EQ334" s="100"/>
      <c r="ER334" s="100"/>
      <c r="ES334" s="100"/>
      <c r="ET334" s="100"/>
      <c r="EU334" s="100"/>
      <c r="EV334" s="100"/>
      <c r="EW334" s="100"/>
      <c r="EX334" s="100"/>
      <c r="EY334" s="100"/>
      <c r="EZ334" s="100"/>
      <c r="FA334" s="100"/>
      <c r="FB334" s="100"/>
      <c r="FC334" s="100"/>
      <c r="FD334" s="100"/>
      <c r="FE334" s="100"/>
      <c r="FF334" s="100"/>
      <c r="FG334" s="100"/>
      <c r="FH334" s="100"/>
      <c r="FI334" s="100"/>
      <c r="FJ334" s="100"/>
      <c r="FK334" s="100"/>
      <c r="FL334" s="100"/>
      <c r="FM334" s="100"/>
      <c r="FN334" s="100"/>
      <c r="FO334" s="100"/>
      <c r="FP334" s="100"/>
      <c r="FQ334" s="100"/>
      <c r="FR334" s="100"/>
      <c r="FS334" s="100"/>
      <c r="FT334" s="100"/>
      <c r="FU334" s="100"/>
      <c r="FV334" s="100"/>
      <c r="FW334" s="100"/>
      <c r="FX334" s="100"/>
      <c r="FY334" s="100"/>
      <c r="FZ334" s="100"/>
      <c r="GA334" s="100"/>
      <c r="GB334" s="100"/>
      <c r="GC334" s="100"/>
      <c r="GD334" s="100"/>
      <c r="GE334" s="100"/>
      <c r="GF334" s="100"/>
      <c r="GG334" s="100"/>
      <c r="GH334" s="100"/>
      <c r="GI334" s="100"/>
      <c r="GJ334" s="100"/>
      <c r="GK334" s="100"/>
      <c r="GL334" s="100"/>
      <c r="GM334" s="100"/>
      <c r="GN334" s="100"/>
      <c r="GO334" s="100"/>
      <c r="GP334" s="100"/>
      <c r="GQ334" s="100"/>
      <c r="GR334" s="100"/>
      <c r="GS334" s="100"/>
      <c r="GT334" s="100"/>
      <c r="GU334" s="100"/>
      <c r="GV334" s="100"/>
      <c r="GW334" s="100"/>
      <c r="GX334" s="100"/>
      <c r="GY334" s="100"/>
      <c r="GZ334" s="100"/>
      <c r="HA334" s="100"/>
      <c r="HB334" s="100"/>
      <c r="HC334" s="100"/>
      <c r="HD334" s="100"/>
      <c r="HE334" s="100"/>
      <c r="HF334" s="100"/>
      <c r="HG334" s="100"/>
      <c r="HH334" s="100"/>
      <c r="HI334" s="100"/>
      <c r="HJ334" s="100"/>
      <c r="HK334" s="100"/>
      <c r="HL334" s="100"/>
      <c r="HM334" s="100"/>
      <c r="HN334" s="100"/>
      <c r="HO334" s="100"/>
      <c r="HP334" s="100"/>
      <c r="HQ334" s="100"/>
      <c r="HR334" s="100"/>
      <c r="HS334" s="100"/>
      <c r="HT334" s="100"/>
      <c r="HU334" s="100"/>
      <c r="HV334" s="100"/>
      <c r="HW334" s="100"/>
      <c r="HX334" s="100"/>
      <c r="HY334" s="100"/>
      <c r="HZ334" s="100"/>
      <c r="IA334" s="100"/>
      <c r="IB334" s="100"/>
      <c r="IC334" s="100"/>
      <c r="ID334" s="100"/>
      <c r="IE334" s="100"/>
      <c r="IF334" s="100"/>
      <c r="IG334" s="100"/>
      <c r="IH334" s="100"/>
      <c r="II334" s="100"/>
      <c r="IJ334" s="100"/>
      <c r="IK334" s="100"/>
      <c r="IL334" s="100"/>
      <c r="IM334" s="100"/>
      <c r="IN334" s="100"/>
      <c r="IO334" s="100"/>
      <c r="IP334" s="100"/>
      <c r="IQ334" s="100"/>
      <c r="IR334" s="100"/>
    </row>
    <row r="335" spans="1:252" ht="46.8" x14ac:dyDescent="0.3">
      <c r="A335" s="125" t="s">
        <v>362</v>
      </c>
      <c r="B335" s="124">
        <f t="shared" si="95"/>
        <v>40370</v>
      </c>
      <c r="C335" s="124">
        <f t="shared" si="95"/>
        <v>40370</v>
      </c>
      <c r="D335" s="124">
        <f t="shared" si="95"/>
        <v>0</v>
      </c>
      <c r="E335" s="124">
        <v>0</v>
      </c>
      <c r="F335" s="124">
        <v>0</v>
      </c>
      <c r="G335" s="124">
        <f t="shared" si="96"/>
        <v>0</v>
      </c>
      <c r="H335" s="124">
        <v>0</v>
      </c>
      <c r="I335" s="124">
        <v>0</v>
      </c>
      <c r="J335" s="124">
        <f t="shared" si="97"/>
        <v>0</v>
      </c>
      <c r="K335" s="124">
        <v>40370</v>
      </c>
      <c r="L335" s="124">
        <v>40370</v>
      </c>
      <c r="M335" s="124">
        <f t="shared" si="98"/>
        <v>0</v>
      </c>
      <c r="N335" s="124">
        <v>0</v>
      </c>
      <c r="O335" s="124">
        <v>0</v>
      </c>
      <c r="P335" s="124">
        <f t="shared" si="99"/>
        <v>0</v>
      </c>
      <c r="Q335" s="124">
        <v>0</v>
      </c>
      <c r="R335" s="124">
        <v>0</v>
      </c>
      <c r="S335" s="124">
        <f t="shared" si="100"/>
        <v>0</v>
      </c>
      <c r="T335" s="124">
        <v>0</v>
      </c>
      <c r="U335" s="124">
        <v>0</v>
      </c>
      <c r="V335" s="124">
        <f t="shared" si="101"/>
        <v>0</v>
      </c>
      <c r="W335" s="124">
        <v>0</v>
      </c>
      <c r="X335" s="124">
        <v>0</v>
      </c>
      <c r="Y335" s="124">
        <f t="shared" si="102"/>
        <v>0</v>
      </c>
      <c r="Z335" s="124">
        <v>0</v>
      </c>
      <c r="AA335" s="124">
        <v>0</v>
      </c>
      <c r="AB335" s="124">
        <f t="shared" si="103"/>
        <v>0</v>
      </c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  <c r="AV335" s="100"/>
      <c r="AW335" s="100"/>
      <c r="AX335" s="100"/>
      <c r="AY335" s="100"/>
      <c r="AZ335" s="100"/>
      <c r="BA335" s="100"/>
      <c r="BB335" s="100"/>
      <c r="BC335" s="100"/>
      <c r="BD335" s="100"/>
      <c r="BE335" s="100"/>
      <c r="BF335" s="100"/>
      <c r="BG335" s="100"/>
      <c r="BH335" s="100"/>
      <c r="BI335" s="100"/>
      <c r="BJ335" s="100"/>
      <c r="BK335" s="100"/>
      <c r="BL335" s="100"/>
      <c r="BM335" s="100"/>
      <c r="BN335" s="100"/>
      <c r="BO335" s="100"/>
      <c r="BP335" s="100"/>
      <c r="BQ335" s="100"/>
      <c r="BR335" s="100"/>
      <c r="BS335" s="100"/>
      <c r="BT335" s="100"/>
      <c r="BU335" s="100"/>
      <c r="BV335" s="100"/>
      <c r="BW335" s="100"/>
      <c r="BX335" s="100"/>
      <c r="BY335" s="100"/>
      <c r="BZ335" s="100"/>
      <c r="CA335" s="100"/>
      <c r="CB335" s="100"/>
      <c r="CC335" s="100"/>
      <c r="CD335" s="100"/>
      <c r="CE335" s="100"/>
      <c r="CF335" s="100"/>
      <c r="CG335" s="100"/>
      <c r="CH335" s="100"/>
      <c r="CI335" s="100"/>
      <c r="CJ335" s="100"/>
      <c r="CK335" s="100"/>
      <c r="CL335" s="100"/>
      <c r="CM335" s="100"/>
      <c r="CN335" s="100"/>
      <c r="CO335" s="100"/>
      <c r="CP335" s="100"/>
      <c r="CQ335" s="100"/>
      <c r="CR335" s="100"/>
      <c r="CS335" s="100"/>
      <c r="CT335" s="100"/>
      <c r="CU335" s="100"/>
      <c r="CV335" s="100"/>
      <c r="CW335" s="100"/>
      <c r="CX335" s="100"/>
      <c r="CY335" s="100"/>
      <c r="CZ335" s="100"/>
      <c r="DA335" s="100"/>
      <c r="DB335" s="100"/>
      <c r="DC335" s="100"/>
      <c r="DD335" s="100"/>
      <c r="DE335" s="100"/>
      <c r="DF335" s="100"/>
      <c r="DG335" s="100"/>
      <c r="DH335" s="100"/>
      <c r="DI335" s="100"/>
      <c r="DJ335" s="100"/>
      <c r="DK335" s="100"/>
      <c r="DL335" s="100"/>
      <c r="DM335" s="100"/>
      <c r="DN335" s="100"/>
      <c r="DO335" s="100"/>
      <c r="DP335" s="100"/>
      <c r="DQ335" s="100"/>
      <c r="DR335" s="100"/>
      <c r="DS335" s="100"/>
      <c r="DT335" s="100"/>
      <c r="DU335" s="100"/>
      <c r="DV335" s="100"/>
      <c r="DW335" s="100"/>
      <c r="DX335" s="100"/>
      <c r="DY335" s="100"/>
      <c r="DZ335" s="100"/>
      <c r="EA335" s="100"/>
      <c r="EB335" s="100"/>
      <c r="EC335" s="100"/>
      <c r="ED335" s="100"/>
      <c r="EE335" s="100"/>
      <c r="EF335" s="100"/>
      <c r="EG335" s="100"/>
      <c r="EH335" s="100"/>
      <c r="EI335" s="100"/>
      <c r="EJ335" s="100"/>
      <c r="EK335" s="100"/>
      <c r="EL335" s="100"/>
      <c r="EM335" s="100"/>
      <c r="EN335" s="100"/>
      <c r="EO335" s="100"/>
      <c r="EP335" s="100"/>
      <c r="EQ335" s="100"/>
      <c r="ER335" s="100"/>
      <c r="ES335" s="100"/>
      <c r="ET335" s="100"/>
      <c r="EU335" s="100"/>
      <c r="EV335" s="100"/>
      <c r="EW335" s="100"/>
      <c r="EX335" s="100"/>
      <c r="EY335" s="100"/>
      <c r="EZ335" s="100"/>
      <c r="FA335" s="100"/>
      <c r="FB335" s="100"/>
      <c r="FC335" s="100"/>
      <c r="FD335" s="100"/>
      <c r="FE335" s="100"/>
      <c r="FF335" s="100"/>
      <c r="FG335" s="100"/>
      <c r="FH335" s="100"/>
      <c r="FI335" s="100"/>
      <c r="FJ335" s="116"/>
      <c r="FK335" s="116"/>
      <c r="FL335" s="116"/>
      <c r="FM335" s="116"/>
      <c r="FN335" s="116"/>
      <c r="FO335" s="116"/>
      <c r="FP335" s="116"/>
      <c r="FQ335" s="116"/>
      <c r="FR335" s="116"/>
      <c r="FS335" s="116"/>
      <c r="FT335" s="116"/>
      <c r="FU335" s="116"/>
      <c r="FV335" s="116"/>
      <c r="FW335" s="116"/>
      <c r="FX335" s="116"/>
      <c r="FY335" s="116"/>
      <c r="FZ335" s="116"/>
      <c r="GA335" s="116"/>
      <c r="GB335" s="116"/>
      <c r="GC335" s="116"/>
      <c r="GD335" s="100"/>
      <c r="GE335" s="100"/>
      <c r="GF335" s="100"/>
      <c r="GG335" s="100"/>
      <c r="GH335" s="100"/>
      <c r="GI335" s="100"/>
      <c r="GJ335" s="100"/>
      <c r="GK335" s="100"/>
      <c r="GL335" s="100"/>
      <c r="GM335" s="100"/>
      <c r="GN335" s="100"/>
      <c r="GO335" s="100"/>
      <c r="GP335" s="100"/>
      <c r="GQ335" s="100"/>
      <c r="GR335" s="100"/>
      <c r="GS335" s="100"/>
      <c r="GT335" s="100"/>
      <c r="GU335" s="100"/>
      <c r="GV335" s="100"/>
      <c r="GW335" s="100"/>
      <c r="GX335" s="100"/>
      <c r="GY335" s="100"/>
      <c r="GZ335" s="100"/>
      <c r="HA335" s="100"/>
      <c r="HB335" s="100"/>
      <c r="HC335" s="100"/>
      <c r="HD335" s="100"/>
      <c r="HE335" s="100"/>
      <c r="HF335" s="100"/>
      <c r="HG335" s="100"/>
      <c r="HH335" s="100"/>
      <c r="HI335" s="100"/>
      <c r="HJ335" s="100"/>
      <c r="HK335" s="100"/>
      <c r="HL335" s="100"/>
      <c r="HM335" s="100"/>
      <c r="HN335" s="100"/>
      <c r="HO335" s="100"/>
      <c r="HP335" s="100"/>
      <c r="HQ335" s="100"/>
      <c r="HR335" s="100"/>
      <c r="HS335" s="100"/>
      <c r="HT335" s="100"/>
      <c r="HU335" s="100"/>
      <c r="HV335" s="100"/>
      <c r="HW335" s="100"/>
      <c r="HX335" s="100"/>
      <c r="HY335" s="100"/>
      <c r="HZ335" s="100"/>
      <c r="IA335" s="100"/>
      <c r="IB335" s="100"/>
      <c r="IC335" s="100"/>
      <c r="ID335" s="100"/>
      <c r="IE335" s="100"/>
      <c r="IF335" s="100"/>
      <c r="IG335" s="100"/>
      <c r="IH335" s="100"/>
      <c r="II335" s="100"/>
      <c r="IJ335" s="100"/>
      <c r="IK335" s="100"/>
      <c r="IL335" s="100"/>
      <c r="IM335" s="100"/>
      <c r="IN335" s="100"/>
      <c r="IO335" s="100"/>
      <c r="IP335" s="100"/>
      <c r="IQ335" s="100"/>
      <c r="IR335" s="100"/>
    </row>
    <row r="339" spans="1:252" x14ac:dyDescent="0.3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  <c r="AA339" s="134"/>
      <c r="AB339" s="134"/>
      <c r="AC339" s="134"/>
      <c r="AD339" s="134"/>
      <c r="AE339" s="134"/>
      <c r="AF339" s="134"/>
      <c r="AG339" s="134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  <c r="AV339" s="134"/>
      <c r="AW339" s="134"/>
      <c r="AX339" s="134"/>
      <c r="AY339" s="134"/>
      <c r="AZ339" s="134"/>
      <c r="BA339" s="134"/>
      <c r="BB339" s="134"/>
      <c r="BC339" s="134"/>
      <c r="BD339" s="134"/>
      <c r="BE339" s="134"/>
      <c r="BF339" s="134"/>
      <c r="BG339" s="134"/>
      <c r="BH339" s="134"/>
      <c r="BI339" s="134"/>
      <c r="BJ339" s="134"/>
      <c r="BK339" s="134"/>
      <c r="BL339" s="134"/>
      <c r="BM339" s="134"/>
      <c r="BN339" s="134"/>
      <c r="BO339" s="134"/>
      <c r="BP339" s="134"/>
      <c r="BQ339" s="134"/>
      <c r="BR339" s="134"/>
      <c r="BS339" s="134"/>
      <c r="BT339" s="134"/>
      <c r="BU339" s="134"/>
      <c r="BV339" s="134"/>
      <c r="BW339" s="134"/>
      <c r="BX339" s="134"/>
      <c r="BY339" s="134"/>
      <c r="BZ339" s="134"/>
      <c r="CA339" s="134"/>
      <c r="CB339" s="134"/>
      <c r="CC339" s="134"/>
      <c r="CD339" s="134"/>
      <c r="CE339" s="134"/>
      <c r="CF339" s="134"/>
      <c r="CG339" s="134"/>
      <c r="CH339" s="134"/>
      <c r="CI339" s="134"/>
      <c r="CJ339" s="134"/>
      <c r="CK339" s="134"/>
      <c r="CL339" s="134"/>
      <c r="CM339" s="134"/>
      <c r="CN339" s="134"/>
      <c r="CO339" s="134"/>
      <c r="CP339" s="134"/>
      <c r="CQ339" s="134"/>
      <c r="CR339" s="134"/>
      <c r="CS339" s="134"/>
      <c r="CT339" s="134"/>
      <c r="CU339" s="134"/>
      <c r="CV339" s="134"/>
      <c r="CW339" s="134"/>
      <c r="CX339" s="134"/>
      <c r="CY339" s="134"/>
      <c r="CZ339" s="134"/>
      <c r="DA339" s="134"/>
      <c r="DB339" s="134"/>
      <c r="DC339" s="134"/>
      <c r="DD339" s="134"/>
      <c r="DE339" s="134"/>
      <c r="DF339" s="134"/>
      <c r="DG339" s="134"/>
      <c r="DH339" s="134"/>
      <c r="DI339" s="134"/>
      <c r="DJ339" s="134"/>
      <c r="DK339" s="134"/>
      <c r="DL339" s="134"/>
      <c r="DM339" s="134"/>
      <c r="DN339" s="134"/>
      <c r="DO339" s="134"/>
      <c r="DP339" s="134"/>
      <c r="DQ339" s="134"/>
      <c r="DR339" s="134"/>
      <c r="DS339" s="134"/>
      <c r="DT339" s="134"/>
      <c r="DU339" s="134"/>
      <c r="DV339" s="134"/>
      <c r="DW339" s="134"/>
      <c r="DX339" s="134"/>
      <c r="DY339" s="134"/>
      <c r="DZ339" s="134"/>
      <c r="EA339" s="134"/>
      <c r="EB339" s="134"/>
      <c r="EC339" s="134"/>
      <c r="ED339" s="134"/>
      <c r="EE339" s="134"/>
      <c r="EF339" s="134"/>
      <c r="EG339" s="134"/>
      <c r="EH339" s="134"/>
      <c r="EI339" s="134"/>
      <c r="EJ339" s="134"/>
      <c r="EK339" s="134"/>
      <c r="EL339" s="134"/>
      <c r="EM339" s="134"/>
      <c r="EN339" s="134"/>
      <c r="EO339" s="134"/>
      <c r="EP339" s="134"/>
      <c r="EQ339" s="134"/>
      <c r="ER339" s="134"/>
      <c r="ES339" s="134"/>
      <c r="ET339" s="134"/>
      <c r="EU339" s="134"/>
      <c r="EV339" s="134"/>
      <c r="EW339" s="134"/>
      <c r="EX339" s="134"/>
      <c r="EY339" s="134"/>
      <c r="EZ339" s="134"/>
      <c r="FA339" s="134"/>
      <c r="FB339" s="134"/>
      <c r="FC339" s="134"/>
      <c r="FD339" s="134"/>
      <c r="FE339" s="134"/>
      <c r="FF339" s="134"/>
      <c r="FG339" s="134"/>
      <c r="FH339" s="134"/>
      <c r="FI339" s="134"/>
      <c r="FJ339" s="134"/>
      <c r="FK339" s="134"/>
      <c r="FL339" s="134"/>
      <c r="FM339" s="134"/>
      <c r="FN339" s="134"/>
      <c r="FO339" s="134"/>
      <c r="FP339" s="134"/>
      <c r="FQ339" s="134"/>
      <c r="FR339" s="134"/>
      <c r="FS339" s="134"/>
      <c r="FT339" s="134"/>
      <c r="FU339" s="134"/>
      <c r="FV339" s="134"/>
      <c r="FW339" s="134"/>
      <c r="FX339" s="134"/>
      <c r="FY339" s="134"/>
      <c r="FZ339" s="134"/>
      <c r="GA339" s="134"/>
      <c r="GB339" s="134"/>
      <c r="GC339" s="134"/>
      <c r="GD339" s="134"/>
      <c r="GE339" s="134"/>
      <c r="GF339" s="134"/>
      <c r="GG339" s="134"/>
      <c r="GH339" s="134"/>
      <c r="GI339" s="134"/>
      <c r="GJ339" s="134"/>
      <c r="GK339" s="134"/>
      <c r="GL339" s="134"/>
      <c r="GM339" s="134"/>
      <c r="GN339" s="134"/>
      <c r="GO339" s="134"/>
      <c r="GP339" s="134"/>
      <c r="GQ339" s="134"/>
      <c r="GR339" s="134"/>
      <c r="GS339" s="134"/>
      <c r="GT339" s="134"/>
      <c r="GU339" s="134"/>
      <c r="GV339" s="134"/>
      <c r="GW339" s="134"/>
      <c r="GX339" s="134"/>
      <c r="GY339" s="134"/>
      <c r="GZ339" s="134"/>
      <c r="HA339" s="134"/>
      <c r="HB339" s="134"/>
      <c r="HC339" s="134"/>
      <c r="HD339" s="134"/>
      <c r="HE339" s="134"/>
      <c r="HF339" s="134"/>
      <c r="HG339" s="134"/>
      <c r="HH339" s="134"/>
      <c r="HI339" s="134"/>
      <c r="HJ339" s="134"/>
      <c r="HK339" s="134"/>
      <c r="HL339" s="134"/>
      <c r="HM339" s="134"/>
      <c r="HN339" s="134"/>
      <c r="HO339" s="134"/>
      <c r="HP339" s="134"/>
      <c r="HQ339" s="134"/>
      <c r="HR339" s="134"/>
      <c r="HS339" s="134"/>
      <c r="HT339" s="134"/>
      <c r="HU339" s="134"/>
      <c r="HV339" s="134"/>
      <c r="HW339" s="134"/>
      <c r="HX339" s="134"/>
      <c r="HY339" s="134"/>
      <c r="HZ339" s="134"/>
      <c r="IA339" s="134"/>
      <c r="IB339" s="134"/>
      <c r="IC339" s="134"/>
      <c r="ID339" s="134"/>
      <c r="IE339" s="134"/>
      <c r="IF339" s="134"/>
      <c r="IG339" s="134"/>
      <c r="IH339" s="134"/>
      <c r="II339" s="134"/>
      <c r="IJ339" s="134"/>
      <c r="IK339" s="134"/>
      <c r="IL339" s="134"/>
      <c r="IM339" s="134"/>
      <c r="IN339" s="134"/>
      <c r="IO339" s="134"/>
      <c r="IP339" s="134"/>
      <c r="IQ339" s="134"/>
      <c r="IR339" s="134"/>
    </row>
    <row r="340" spans="1:252" x14ac:dyDescent="0.3">
      <c r="A340" s="135"/>
      <c r="B340" s="135"/>
      <c r="C340" s="135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  <c r="AA340" s="135"/>
      <c r="AB340" s="135"/>
      <c r="AC340" s="135"/>
      <c r="AD340" s="135"/>
      <c r="AE340" s="135"/>
      <c r="AF340" s="135"/>
      <c r="AG340" s="135"/>
      <c r="AH340" s="135"/>
      <c r="AI340" s="135"/>
      <c r="AJ340" s="135"/>
      <c r="AK340" s="135"/>
      <c r="AL340" s="135"/>
      <c r="AM340" s="135"/>
      <c r="AN340" s="135"/>
      <c r="AO340" s="135"/>
      <c r="AP340" s="135"/>
      <c r="AQ340" s="135"/>
      <c r="AR340" s="135"/>
      <c r="AS340" s="135"/>
      <c r="AT340" s="135"/>
      <c r="AU340" s="135"/>
      <c r="AV340" s="135"/>
      <c r="AW340" s="135"/>
      <c r="AX340" s="135"/>
      <c r="AY340" s="135"/>
      <c r="AZ340" s="135"/>
      <c r="BA340" s="135"/>
      <c r="BB340" s="135"/>
      <c r="BC340" s="135"/>
      <c r="BD340" s="135"/>
      <c r="BE340" s="135"/>
      <c r="BF340" s="135"/>
      <c r="BG340" s="135"/>
      <c r="BH340" s="135"/>
      <c r="BI340" s="135"/>
      <c r="BJ340" s="135"/>
      <c r="BK340" s="135"/>
      <c r="BL340" s="135"/>
      <c r="BM340" s="135"/>
      <c r="BN340" s="135"/>
      <c r="BO340" s="135"/>
      <c r="BP340" s="135"/>
      <c r="BQ340" s="135"/>
      <c r="BR340" s="135"/>
      <c r="BS340" s="135"/>
      <c r="BT340" s="135"/>
      <c r="BU340" s="135"/>
      <c r="BV340" s="135"/>
      <c r="BW340" s="135"/>
      <c r="BX340" s="135"/>
      <c r="BY340" s="135"/>
      <c r="BZ340" s="135"/>
      <c r="CA340" s="135"/>
      <c r="CB340" s="135"/>
      <c r="CC340" s="135"/>
      <c r="CD340" s="135"/>
      <c r="CE340" s="135"/>
      <c r="CF340" s="135"/>
      <c r="CG340" s="135"/>
      <c r="CH340" s="135"/>
      <c r="CI340" s="135"/>
      <c r="CJ340" s="135"/>
      <c r="CK340" s="135"/>
      <c r="CL340" s="135"/>
      <c r="CM340" s="135"/>
      <c r="CN340" s="135"/>
      <c r="CO340" s="135"/>
      <c r="CP340" s="135"/>
      <c r="CQ340" s="135"/>
      <c r="CR340" s="135"/>
      <c r="CS340" s="135"/>
      <c r="CT340" s="135"/>
      <c r="CU340" s="135"/>
      <c r="CV340" s="135"/>
      <c r="CW340" s="135"/>
      <c r="CX340" s="135"/>
      <c r="CY340" s="135"/>
      <c r="CZ340" s="135"/>
      <c r="DA340" s="135"/>
      <c r="DB340" s="135"/>
      <c r="DC340" s="135"/>
      <c r="DD340" s="135"/>
      <c r="DE340" s="135"/>
      <c r="DF340" s="135"/>
      <c r="DG340" s="135"/>
      <c r="DH340" s="135"/>
      <c r="DI340" s="135"/>
      <c r="DJ340" s="135"/>
      <c r="DK340" s="135"/>
      <c r="DL340" s="135"/>
      <c r="DM340" s="135"/>
      <c r="DN340" s="135"/>
      <c r="DO340" s="135"/>
      <c r="DP340" s="135"/>
      <c r="DQ340" s="135"/>
      <c r="DR340" s="135"/>
      <c r="DS340" s="135"/>
      <c r="DT340" s="135"/>
      <c r="DU340" s="135"/>
      <c r="DV340" s="135"/>
      <c r="DW340" s="135"/>
      <c r="DX340" s="135"/>
      <c r="DY340" s="135"/>
      <c r="DZ340" s="135"/>
      <c r="EA340" s="135"/>
      <c r="EB340" s="135"/>
      <c r="EC340" s="135"/>
      <c r="ED340" s="135"/>
      <c r="EE340" s="135"/>
      <c r="EF340" s="135"/>
      <c r="EG340" s="135"/>
      <c r="EH340" s="135"/>
      <c r="EI340" s="135"/>
      <c r="EJ340" s="135"/>
      <c r="EK340" s="135"/>
      <c r="EL340" s="135"/>
      <c r="EM340" s="135"/>
      <c r="EN340" s="135"/>
      <c r="EO340" s="135"/>
      <c r="EP340" s="135"/>
      <c r="EQ340" s="135"/>
      <c r="ER340" s="135"/>
      <c r="ES340" s="135"/>
      <c r="ET340" s="135"/>
      <c r="EU340" s="135"/>
      <c r="EV340" s="135"/>
      <c r="EW340" s="135"/>
      <c r="EX340" s="135"/>
      <c r="EY340" s="135"/>
      <c r="EZ340" s="135"/>
      <c r="FA340" s="135"/>
      <c r="FB340" s="135"/>
      <c r="FC340" s="135"/>
      <c r="FD340" s="135"/>
      <c r="FE340" s="135"/>
      <c r="FF340" s="135"/>
      <c r="FG340" s="135"/>
      <c r="FH340" s="135"/>
      <c r="FI340" s="135"/>
      <c r="FJ340" s="135"/>
      <c r="FK340" s="135"/>
      <c r="FL340" s="135"/>
      <c r="FM340" s="135"/>
      <c r="FN340" s="135"/>
      <c r="FO340" s="135"/>
      <c r="FP340" s="135"/>
      <c r="FQ340" s="135"/>
      <c r="FR340" s="135"/>
      <c r="FS340" s="135"/>
      <c r="FT340" s="135"/>
      <c r="FU340" s="135"/>
      <c r="FV340" s="135"/>
      <c r="FW340" s="135"/>
      <c r="FX340" s="135"/>
      <c r="FY340" s="135"/>
      <c r="FZ340" s="135"/>
      <c r="GA340" s="135"/>
      <c r="GB340" s="135"/>
      <c r="GC340" s="135"/>
      <c r="GD340" s="135"/>
      <c r="GE340" s="135"/>
      <c r="GF340" s="135"/>
      <c r="GG340" s="135"/>
      <c r="GH340" s="135"/>
      <c r="GI340" s="135"/>
      <c r="GJ340" s="135"/>
      <c r="GK340" s="135"/>
      <c r="GL340" s="135"/>
      <c r="GM340" s="135"/>
      <c r="GN340" s="135"/>
      <c r="GO340" s="135"/>
      <c r="GP340" s="135"/>
      <c r="GQ340" s="135"/>
      <c r="GR340" s="135"/>
      <c r="GS340" s="135"/>
      <c r="GT340" s="135"/>
      <c r="GU340" s="135"/>
      <c r="GV340" s="135"/>
      <c r="GW340" s="135"/>
      <c r="GX340" s="135"/>
      <c r="GY340" s="135"/>
      <c r="GZ340" s="135"/>
      <c r="HA340" s="135"/>
      <c r="HB340" s="135"/>
      <c r="HC340" s="135"/>
      <c r="HD340" s="135"/>
      <c r="HE340" s="135"/>
      <c r="HF340" s="135"/>
      <c r="HG340" s="135"/>
      <c r="HH340" s="135"/>
      <c r="HI340" s="135"/>
      <c r="HJ340" s="135"/>
      <c r="HK340" s="135"/>
      <c r="HL340" s="135"/>
      <c r="HM340" s="135"/>
      <c r="HN340" s="135"/>
      <c r="HO340" s="135"/>
      <c r="HP340" s="135"/>
      <c r="HQ340" s="135"/>
      <c r="HR340" s="135"/>
      <c r="HS340" s="135"/>
      <c r="HT340" s="135"/>
      <c r="HU340" s="135"/>
      <c r="HV340" s="135"/>
      <c r="HW340" s="135"/>
      <c r="HX340" s="135"/>
      <c r="HY340" s="135"/>
      <c r="HZ340" s="135"/>
      <c r="IA340" s="135"/>
      <c r="IB340" s="135"/>
      <c r="IC340" s="135"/>
      <c r="ID340" s="135"/>
      <c r="IE340" s="135"/>
      <c r="IF340" s="135"/>
      <c r="IG340" s="135"/>
      <c r="IH340" s="135"/>
      <c r="II340" s="135"/>
      <c r="IJ340" s="135"/>
      <c r="IK340" s="135"/>
      <c r="IL340" s="135"/>
      <c r="IM340" s="135"/>
      <c r="IN340" s="135"/>
      <c r="IO340" s="135"/>
      <c r="IP340" s="135"/>
      <c r="IQ340" s="135"/>
      <c r="IR340" s="135"/>
    </row>
    <row r="341" spans="1:252" x14ac:dyDescent="0.3">
      <c r="A341" s="136"/>
      <c r="GD341" s="137"/>
      <c r="GE341" s="137"/>
      <c r="GF341" s="137"/>
      <c r="GG341" s="137"/>
      <c r="GH341" s="137"/>
      <c r="GI341" s="137"/>
      <c r="GJ341" s="137"/>
      <c r="GK341" s="137"/>
      <c r="GL341" s="137"/>
      <c r="GM341" s="137"/>
      <c r="GN341" s="137"/>
      <c r="GO341" s="137"/>
      <c r="GP341" s="137"/>
      <c r="GQ341" s="137"/>
      <c r="GR341" s="137"/>
      <c r="GS341" s="137"/>
      <c r="GT341" s="137"/>
      <c r="GU341" s="137"/>
      <c r="GV341" s="137"/>
      <c r="GW341" s="137"/>
      <c r="GX341" s="137"/>
      <c r="GY341" s="137"/>
      <c r="GZ341" s="137"/>
      <c r="HA341" s="137"/>
      <c r="HB341" s="137"/>
      <c r="HC341" s="137"/>
      <c r="HD341" s="137"/>
      <c r="HE341" s="137"/>
      <c r="HF341" s="137"/>
      <c r="HG341" s="137"/>
      <c r="HH341" s="137"/>
      <c r="HI341" s="137"/>
      <c r="HJ341" s="137"/>
      <c r="HK341" s="137"/>
      <c r="HL341" s="137"/>
      <c r="HM341" s="137"/>
      <c r="HN341" s="137"/>
      <c r="HO341" s="137"/>
      <c r="HP341" s="137"/>
      <c r="HQ341" s="137"/>
      <c r="HR341" s="137"/>
      <c r="HS341" s="137"/>
      <c r="HT341" s="137"/>
      <c r="HU341" s="137"/>
      <c r="HV341" s="137"/>
      <c r="HW341" s="137"/>
      <c r="HX341" s="137"/>
      <c r="HY341" s="137"/>
      <c r="HZ341" s="137"/>
      <c r="IA341" s="137"/>
      <c r="IB341" s="137"/>
      <c r="IC341" s="137"/>
      <c r="ID341" s="137"/>
      <c r="IE341" s="137"/>
      <c r="IF341" s="137"/>
      <c r="IG341" s="137"/>
      <c r="IH341" s="137"/>
      <c r="II341" s="137"/>
      <c r="IJ341" s="137"/>
      <c r="IK341" s="137"/>
      <c r="IL341" s="137"/>
      <c r="IM341" s="137"/>
      <c r="IN341" s="137"/>
      <c r="IO341" s="137"/>
      <c r="IP341" s="137"/>
      <c r="IQ341" s="137"/>
      <c r="IR341" s="137"/>
    </row>
    <row r="342" spans="1:252" x14ac:dyDescent="0.3">
      <c r="A342" s="137"/>
    </row>
    <row r="343" spans="1:252" x14ac:dyDescent="0.3">
      <c r="A343" s="138"/>
    </row>
    <row r="344" spans="1:252" x14ac:dyDescent="0.3">
      <c r="A344" s="139"/>
    </row>
    <row r="345" spans="1:252" x14ac:dyDescent="0.3">
      <c r="A345" s="137" t="s">
        <v>372</v>
      </c>
      <c r="GD345" s="97"/>
      <c r="GE345" s="97"/>
      <c r="GF345" s="97"/>
      <c r="GG345" s="97"/>
      <c r="GH345" s="97"/>
      <c r="GI345" s="97"/>
      <c r="GJ345" s="97"/>
      <c r="GK345" s="97"/>
      <c r="GL345" s="97"/>
      <c r="GM345" s="97"/>
      <c r="GN345" s="97"/>
      <c r="GO345" s="97"/>
      <c r="GP345" s="97"/>
      <c r="GQ345" s="97"/>
      <c r="GR345" s="97"/>
      <c r="GS345" s="97"/>
      <c r="GT345" s="97"/>
      <c r="GU345" s="97"/>
      <c r="GV345" s="97"/>
      <c r="GW345" s="97"/>
      <c r="GX345" s="97"/>
      <c r="GY345" s="97"/>
      <c r="GZ345" s="97"/>
      <c r="HA345" s="97"/>
      <c r="HB345" s="97"/>
      <c r="HC345" s="97"/>
      <c r="HD345" s="97"/>
      <c r="HE345" s="97"/>
      <c r="HF345" s="97"/>
      <c r="HG345" s="97"/>
      <c r="HH345" s="97"/>
      <c r="HI345" s="97"/>
      <c r="HJ345" s="97"/>
      <c r="HK345" s="97"/>
      <c r="HL345" s="97"/>
      <c r="HM345" s="97"/>
      <c r="HN345" s="97"/>
      <c r="HO345" s="97"/>
      <c r="HP345" s="97"/>
      <c r="HQ345" s="97"/>
      <c r="HR345" s="97"/>
      <c r="HS345" s="97"/>
      <c r="HT345" s="97"/>
      <c r="HU345" s="97"/>
      <c r="HV345" s="97"/>
      <c r="HW345" s="97"/>
      <c r="HX345" s="97"/>
      <c r="HY345" s="97"/>
      <c r="HZ345" s="97"/>
      <c r="IA345" s="97"/>
      <c r="IB345" s="97"/>
      <c r="IC345" s="97"/>
      <c r="ID345" s="97"/>
      <c r="IE345" s="97"/>
      <c r="IF345" s="97"/>
      <c r="IG345" s="97"/>
      <c r="IH345" s="97"/>
      <c r="II345" s="97"/>
      <c r="IJ345" s="97"/>
      <c r="IK345" s="97"/>
      <c r="IL345" s="97"/>
      <c r="IM345" s="97"/>
      <c r="IN345" s="97"/>
      <c r="IO345" s="97"/>
      <c r="IP345" s="97"/>
      <c r="IQ345" s="97"/>
      <c r="IR345" s="97"/>
    </row>
    <row r="346" spans="1:252" x14ac:dyDescent="0.3">
      <c r="A346" s="142" t="s">
        <v>373</v>
      </c>
      <c r="GD346" s="97"/>
      <c r="GE346" s="97"/>
      <c r="GF346" s="97"/>
      <c r="GG346" s="97"/>
      <c r="GH346" s="97"/>
      <c r="GI346" s="97"/>
      <c r="GJ346" s="97"/>
      <c r="GK346" s="97"/>
      <c r="GL346" s="97"/>
      <c r="GM346" s="97"/>
      <c r="GN346" s="97"/>
      <c r="GO346" s="97"/>
      <c r="GP346" s="97"/>
      <c r="GQ346" s="97"/>
      <c r="GR346" s="97"/>
      <c r="GS346" s="97"/>
      <c r="GT346" s="97"/>
      <c r="GU346" s="97"/>
      <c r="GV346" s="97"/>
      <c r="GW346" s="97"/>
      <c r="GX346" s="97"/>
      <c r="GY346" s="97"/>
      <c r="GZ346" s="97"/>
      <c r="HA346" s="97"/>
      <c r="HB346" s="97"/>
      <c r="HC346" s="97"/>
      <c r="HD346" s="97"/>
      <c r="HE346" s="97"/>
      <c r="HF346" s="97"/>
      <c r="HG346" s="97"/>
      <c r="HH346" s="97"/>
      <c r="HI346" s="97"/>
      <c r="HJ346" s="97"/>
      <c r="HK346" s="97"/>
      <c r="HL346" s="97"/>
      <c r="HM346" s="97"/>
      <c r="HN346" s="97"/>
      <c r="HO346" s="97"/>
      <c r="HP346" s="97"/>
      <c r="HQ346" s="97"/>
      <c r="HR346" s="97"/>
      <c r="HS346" s="97"/>
      <c r="HT346" s="97"/>
      <c r="HU346" s="97"/>
      <c r="HV346" s="97"/>
      <c r="HW346" s="97"/>
      <c r="HX346" s="97"/>
      <c r="HY346" s="97"/>
      <c r="HZ346" s="97"/>
      <c r="IA346" s="97"/>
      <c r="IB346" s="97"/>
      <c r="IC346" s="97"/>
      <c r="ID346" s="97"/>
      <c r="IE346" s="97"/>
      <c r="IF346" s="97"/>
      <c r="IG346" s="97"/>
      <c r="IH346" s="97"/>
      <c r="II346" s="97"/>
      <c r="IJ346" s="97"/>
      <c r="IK346" s="97"/>
      <c r="IL346" s="97"/>
      <c r="IM346" s="97"/>
      <c r="IN346" s="97"/>
      <c r="IO346" s="97"/>
      <c r="IP346" s="97"/>
      <c r="IQ346" s="97"/>
      <c r="IR346" s="97"/>
    </row>
    <row r="347" spans="1:252" x14ac:dyDescent="0.3">
      <c r="A347" s="96" t="s">
        <v>0</v>
      </c>
      <c r="GD347" s="97"/>
      <c r="GE347" s="97"/>
      <c r="GF347" s="97"/>
      <c r="GG347" s="97"/>
      <c r="GH347" s="97"/>
      <c r="GI347" s="97"/>
      <c r="GJ347" s="97"/>
      <c r="GK347" s="97"/>
      <c r="GL347" s="97"/>
      <c r="GM347" s="97"/>
      <c r="GN347" s="97"/>
      <c r="GO347" s="97"/>
      <c r="GP347" s="97"/>
      <c r="GQ347" s="97"/>
      <c r="GR347" s="97"/>
      <c r="GS347" s="97"/>
      <c r="GT347" s="97"/>
      <c r="GU347" s="97"/>
      <c r="GV347" s="97"/>
      <c r="GW347" s="97"/>
      <c r="GX347" s="97"/>
      <c r="GY347" s="97"/>
      <c r="GZ347" s="97"/>
      <c r="HA347" s="97"/>
      <c r="HB347" s="97"/>
      <c r="HC347" s="97"/>
      <c r="HD347" s="97"/>
      <c r="HE347" s="97"/>
      <c r="HF347" s="97"/>
      <c r="HG347" s="97"/>
      <c r="HH347" s="97"/>
      <c r="HI347" s="97"/>
      <c r="HJ347" s="97"/>
      <c r="HK347" s="97"/>
      <c r="HL347" s="97"/>
      <c r="HM347" s="97"/>
      <c r="HN347" s="97"/>
      <c r="HO347" s="97"/>
      <c r="HP347" s="97"/>
      <c r="HQ347" s="97"/>
      <c r="HR347" s="97"/>
      <c r="HS347" s="97"/>
      <c r="HT347" s="97"/>
      <c r="HU347" s="97"/>
      <c r="HV347" s="97"/>
      <c r="HW347" s="97"/>
      <c r="HX347" s="97"/>
      <c r="HY347" s="97"/>
      <c r="HZ347" s="97"/>
      <c r="IA347" s="97"/>
      <c r="IB347" s="97"/>
      <c r="IC347" s="97"/>
      <c r="ID347" s="97"/>
      <c r="IE347" s="97"/>
      <c r="IF347" s="97"/>
      <c r="IG347" s="97"/>
      <c r="IH347" s="97"/>
      <c r="II347" s="97"/>
      <c r="IJ347" s="97"/>
      <c r="IK347" s="97"/>
      <c r="IL347" s="97"/>
      <c r="IM347" s="97"/>
      <c r="IN347" s="97"/>
      <c r="IO347" s="97"/>
      <c r="IP347" s="97"/>
      <c r="IQ347" s="97"/>
      <c r="IR347" s="97"/>
    </row>
    <row r="348" spans="1:252" x14ac:dyDescent="0.3">
      <c r="A348" s="96"/>
      <c r="GD348" s="97"/>
      <c r="GE348" s="97"/>
      <c r="GF348" s="97"/>
      <c r="GG348" s="97"/>
      <c r="GH348" s="97"/>
      <c r="GI348" s="97"/>
      <c r="GJ348" s="97"/>
      <c r="GK348" s="97"/>
      <c r="GL348" s="97"/>
      <c r="GM348" s="97"/>
      <c r="GN348" s="97"/>
      <c r="GO348" s="97"/>
      <c r="GP348" s="97"/>
      <c r="GQ348" s="97"/>
      <c r="GR348" s="97"/>
      <c r="GS348" s="97"/>
      <c r="GT348" s="97"/>
      <c r="GU348" s="97"/>
      <c r="GV348" s="97"/>
      <c r="GW348" s="97"/>
      <c r="GX348" s="97"/>
      <c r="GY348" s="97"/>
      <c r="GZ348" s="97"/>
      <c r="HA348" s="97"/>
      <c r="HB348" s="97"/>
      <c r="HC348" s="97"/>
      <c r="HD348" s="97"/>
      <c r="HE348" s="97"/>
      <c r="HF348" s="97"/>
      <c r="HG348" s="97"/>
      <c r="HH348" s="97"/>
      <c r="HI348" s="97"/>
      <c r="HJ348" s="97"/>
      <c r="HK348" s="97"/>
      <c r="HL348" s="97"/>
      <c r="HM348" s="97"/>
      <c r="HN348" s="97"/>
      <c r="HO348" s="97"/>
      <c r="HP348" s="97"/>
      <c r="HQ348" s="97"/>
      <c r="HR348" s="97"/>
      <c r="HS348" s="97"/>
      <c r="HT348" s="97"/>
      <c r="HU348" s="97"/>
      <c r="HV348" s="97"/>
      <c r="HW348" s="97"/>
      <c r="HX348" s="97"/>
      <c r="HY348" s="97"/>
      <c r="HZ348" s="97"/>
      <c r="IA348" s="97"/>
      <c r="IB348" s="97"/>
      <c r="IC348" s="97"/>
      <c r="ID348" s="97"/>
      <c r="IE348" s="97"/>
      <c r="IF348" s="97"/>
      <c r="IG348" s="97"/>
      <c r="IH348" s="97"/>
      <c r="II348" s="97"/>
      <c r="IJ348" s="97"/>
      <c r="IK348" s="97"/>
      <c r="IL348" s="97"/>
      <c r="IM348" s="97"/>
      <c r="IN348" s="97"/>
      <c r="IO348" s="97"/>
      <c r="IP348" s="97"/>
      <c r="IQ348" s="97"/>
      <c r="IR348" s="97"/>
    </row>
    <row r="349" spans="1:252" x14ac:dyDescent="0.3">
      <c r="A349" s="137"/>
      <c r="GD349" s="97"/>
      <c r="GE349" s="97"/>
      <c r="GF349" s="97"/>
      <c r="GG349" s="97"/>
      <c r="GH349" s="97"/>
      <c r="GI349" s="97"/>
      <c r="GJ349" s="97"/>
      <c r="GK349" s="97"/>
      <c r="GL349" s="97"/>
      <c r="GM349" s="97"/>
      <c r="GN349" s="97"/>
      <c r="GO349" s="97"/>
      <c r="GP349" s="97"/>
      <c r="GQ349" s="97"/>
      <c r="GR349" s="97"/>
      <c r="GS349" s="97"/>
      <c r="GT349" s="97"/>
      <c r="GU349" s="97"/>
      <c r="GV349" s="97"/>
      <c r="GW349" s="97"/>
      <c r="GX349" s="97"/>
      <c r="GY349" s="97"/>
      <c r="GZ349" s="97"/>
      <c r="HA349" s="97"/>
      <c r="HB349" s="97"/>
      <c r="HC349" s="97"/>
      <c r="HD349" s="97"/>
      <c r="HE349" s="97"/>
      <c r="HF349" s="97"/>
      <c r="HG349" s="97"/>
      <c r="HH349" s="97"/>
      <c r="HI349" s="97"/>
      <c r="HJ349" s="97"/>
      <c r="HK349" s="97"/>
      <c r="HL349" s="97"/>
      <c r="HM349" s="97"/>
      <c r="HN349" s="97"/>
      <c r="HO349" s="97"/>
      <c r="HP349" s="97"/>
      <c r="HQ349" s="97"/>
      <c r="HR349" s="97"/>
      <c r="HS349" s="97"/>
      <c r="HT349" s="97"/>
      <c r="HU349" s="97"/>
      <c r="HV349" s="97"/>
      <c r="HW349" s="97"/>
      <c r="HX349" s="97"/>
      <c r="HY349" s="97"/>
      <c r="HZ349" s="97"/>
      <c r="IA349" s="97"/>
      <c r="IB349" s="97"/>
      <c r="IC349" s="97"/>
      <c r="ID349" s="97"/>
      <c r="IE349" s="97"/>
      <c r="IF349" s="97"/>
      <c r="IG349" s="97"/>
      <c r="IH349" s="97"/>
      <c r="II349" s="97"/>
      <c r="IJ349" s="97"/>
      <c r="IK349" s="97"/>
      <c r="IL349" s="97"/>
      <c r="IM349" s="97"/>
      <c r="IN349" s="97"/>
      <c r="IO349" s="97"/>
      <c r="IP349" s="97"/>
      <c r="IQ349" s="97"/>
      <c r="IR349" s="97"/>
    </row>
    <row r="350" spans="1:252" x14ac:dyDescent="0.3">
      <c r="A350" s="137"/>
      <c r="GD350" s="97"/>
      <c r="GE350" s="97"/>
      <c r="GF350" s="97"/>
      <c r="GG350" s="97"/>
      <c r="GH350" s="97"/>
      <c r="GI350" s="97"/>
      <c r="GJ350" s="97"/>
      <c r="GK350" s="97"/>
      <c r="GL350" s="97"/>
      <c r="GM350" s="97"/>
      <c r="GN350" s="97"/>
      <c r="GO350" s="97"/>
      <c r="GP350" s="97"/>
      <c r="GQ350" s="97"/>
      <c r="GR350" s="97"/>
      <c r="GS350" s="97"/>
      <c r="GT350" s="97"/>
      <c r="GU350" s="97"/>
      <c r="GV350" s="97"/>
      <c r="GW350" s="97"/>
      <c r="GX350" s="97"/>
      <c r="GY350" s="97"/>
      <c r="GZ350" s="97"/>
      <c r="HA350" s="97"/>
      <c r="HB350" s="97"/>
      <c r="HC350" s="97"/>
      <c r="HD350" s="97"/>
      <c r="HE350" s="97"/>
      <c r="HF350" s="97"/>
      <c r="HG350" s="97"/>
      <c r="HH350" s="97"/>
      <c r="HI350" s="97"/>
      <c r="HJ350" s="97"/>
      <c r="HK350" s="97"/>
      <c r="HL350" s="97"/>
      <c r="HM350" s="97"/>
      <c r="HN350" s="97"/>
      <c r="HO350" s="97"/>
      <c r="HP350" s="97"/>
      <c r="HQ350" s="97"/>
      <c r="HR350" s="97"/>
      <c r="HS350" s="97"/>
      <c r="HT350" s="97"/>
      <c r="HU350" s="97"/>
      <c r="HV350" s="97"/>
      <c r="HW350" s="97"/>
      <c r="HX350" s="97"/>
      <c r="HY350" s="97"/>
      <c r="HZ350" s="97"/>
      <c r="IA350" s="97"/>
      <c r="IB350" s="97"/>
      <c r="IC350" s="97"/>
      <c r="ID350" s="97"/>
      <c r="IE350" s="97"/>
      <c r="IF350" s="97"/>
      <c r="IG350" s="97"/>
      <c r="IH350" s="97"/>
      <c r="II350" s="97"/>
      <c r="IJ350" s="97"/>
      <c r="IK350" s="97"/>
      <c r="IL350" s="97"/>
      <c r="IM350" s="97"/>
      <c r="IN350" s="97"/>
      <c r="IO350" s="97"/>
      <c r="IP350" s="97"/>
      <c r="IQ350" s="97"/>
      <c r="IR350" s="97"/>
    </row>
    <row r="351" spans="1:252" x14ac:dyDescent="0.3">
      <c r="A351" s="137"/>
      <c r="GD351" s="97"/>
      <c r="GE351" s="97"/>
      <c r="GF351" s="97"/>
      <c r="GG351" s="97"/>
      <c r="GH351" s="97"/>
      <c r="GI351" s="97"/>
      <c r="GJ351" s="97"/>
      <c r="GK351" s="97"/>
      <c r="GL351" s="97"/>
      <c r="GM351" s="97"/>
      <c r="GN351" s="97"/>
      <c r="GO351" s="97"/>
      <c r="GP351" s="97"/>
      <c r="GQ351" s="97"/>
      <c r="GR351" s="97"/>
      <c r="GS351" s="97"/>
      <c r="GT351" s="97"/>
      <c r="GU351" s="97"/>
      <c r="GV351" s="97"/>
      <c r="GW351" s="97"/>
      <c r="GX351" s="97"/>
      <c r="GY351" s="97"/>
      <c r="GZ351" s="97"/>
      <c r="HA351" s="97"/>
      <c r="HB351" s="97"/>
      <c r="HC351" s="97"/>
      <c r="HD351" s="97"/>
      <c r="HE351" s="97"/>
      <c r="HF351" s="97"/>
      <c r="HG351" s="97"/>
      <c r="HH351" s="97"/>
      <c r="HI351" s="97"/>
      <c r="HJ351" s="97"/>
      <c r="HK351" s="97"/>
      <c r="HL351" s="97"/>
      <c r="HM351" s="97"/>
      <c r="HN351" s="97"/>
      <c r="HO351" s="97"/>
      <c r="HP351" s="97"/>
      <c r="HQ351" s="97"/>
      <c r="HR351" s="97"/>
      <c r="HS351" s="97"/>
      <c r="HT351" s="97"/>
      <c r="HU351" s="97"/>
      <c r="HV351" s="97"/>
      <c r="HW351" s="97"/>
      <c r="HX351" s="97"/>
      <c r="HY351" s="97"/>
      <c r="HZ351" s="97"/>
      <c r="IA351" s="97"/>
      <c r="IB351" s="97"/>
      <c r="IC351" s="97"/>
      <c r="ID351" s="97"/>
      <c r="IE351" s="97"/>
      <c r="IF351" s="97"/>
      <c r="IG351" s="97"/>
      <c r="IH351" s="97"/>
      <c r="II351" s="97"/>
      <c r="IJ351" s="97"/>
      <c r="IK351" s="97"/>
      <c r="IL351" s="97"/>
      <c r="IM351" s="97"/>
      <c r="IN351" s="97"/>
      <c r="IO351" s="97"/>
      <c r="IP351" s="97"/>
      <c r="IQ351" s="97"/>
      <c r="IR351" s="97"/>
    </row>
  </sheetData>
  <autoFilter ref="D1:D35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31082023</vt:lpstr>
      <vt:lpstr>Прил ИП 31082023</vt:lpstr>
      <vt:lpstr>'Прил ИП 31082023'!Печат_заглавия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Rozalina</cp:lastModifiedBy>
  <cp:lastPrinted>2023-09-20T08:06:08Z</cp:lastPrinted>
  <dcterms:created xsi:type="dcterms:W3CDTF">2023-09-08T09:21:24Z</dcterms:created>
  <dcterms:modified xsi:type="dcterms:W3CDTF">2023-09-20T08:07:13Z</dcterms:modified>
</cp:coreProperties>
</file>