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t5\mandat 2019-2023\предложения м.април 2022\"/>
    </mc:Choice>
  </mc:AlternateContent>
  <bookViews>
    <workbookView xWindow="0" yWindow="0" windowWidth="28635" windowHeight="11700"/>
  </bookViews>
  <sheets>
    <sheet name="от 01.04.-31.10._10,00" sheetId="1" r:id="rId1"/>
    <sheet name="от 01.04.-31.10._17,15" sheetId="2" r:id="rId2"/>
    <sheet name="от 01.11.-31.03._10,00" sheetId="3" r:id="rId3"/>
    <sheet name="от 01.11.-31.03._15,1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4" l="1"/>
  <c r="I27" i="4"/>
  <c r="Q23" i="4"/>
  <c r="H20" i="4"/>
  <c r="J20" i="4" s="1"/>
  <c r="H19" i="4" s="1"/>
  <c r="J19" i="4" s="1"/>
  <c r="H18" i="4" s="1"/>
  <c r="J18" i="4" s="1"/>
  <c r="H17" i="4" s="1"/>
  <c r="J17" i="4" s="1"/>
  <c r="H15" i="4" s="1"/>
  <c r="J15" i="4" s="1"/>
  <c r="H14" i="4" s="1"/>
  <c r="J14" i="4" s="1"/>
  <c r="H13" i="4" s="1"/>
  <c r="J13" i="4" s="1"/>
  <c r="H12" i="4" s="1"/>
  <c r="P15" i="4"/>
  <c r="S14" i="4"/>
  <c r="T14" i="4" s="1"/>
  <c r="R14" i="4"/>
  <c r="A14" i="4"/>
  <c r="A15" i="4" s="1"/>
  <c r="A16" i="4" s="1"/>
  <c r="A17" i="4" s="1"/>
  <c r="A18" i="4" s="1"/>
  <c r="A19" i="4" s="1"/>
  <c r="A20" i="4" s="1"/>
  <c r="A21" i="4" s="1"/>
  <c r="S13" i="4"/>
  <c r="T13" i="4" s="1"/>
  <c r="R13" i="4"/>
  <c r="D13" i="4"/>
  <c r="F13" i="4" s="1"/>
  <c r="D14" i="4" s="1"/>
  <c r="F14" i="4" s="1"/>
  <c r="D15" i="4" s="1"/>
  <c r="F15" i="4" s="1"/>
  <c r="D16" i="4" s="1"/>
  <c r="F16" i="4" s="1"/>
  <c r="D17" i="4" s="1"/>
  <c r="F17" i="4" s="1"/>
  <c r="D18" i="4" s="1"/>
  <c r="F18" i="4" s="1"/>
  <c r="D19" i="4" s="1"/>
  <c r="F19" i="4" s="1"/>
  <c r="D20" i="4" s="1"/>
  <c r="F20" i="4" s="1"/>
  <c r="D21" i="4" s="1"/>
  <c r="S12" i="4"/>
  <c r="S15" i="4" s="1"/>
  <c r="T15" i="4" s="1"/>
  <c r="R12" i="4"/>
  <c r="R15" i="4" s="1"/>
  <c r="Q16" i="4" s="1"/>
  <c r="I28" i="3"/>
  <c r="I27" i="3"/>
  <c r="Q23" i="3"/>
  <c r="H20" i="3"/>
  <c r="J20" i="3" s="1"/>
  <c r="H19" i="3" s="1"/>
  <c r="J19" i="3" s="1"/>
  <c r="H18" i="3" s="1"/>
  <c r="J18" i="3" s="1"/>
  <c r="H17" i="3" s="1"/>
  <c r="J17" i="3" s="1"/>
  <c r="P15" i="3"/>
  <c r="J15" i="3"/>
  <c r="T14" i="3"/>
  <c r="S14" i="3"/>
  <c r="R14" i="3"/>
  <c r="H14" i="3"/>
  <c r="J14" i="3" s="1"/>
  <c r="H13" i="3" s="1"/>
  <c r="J13" i="3" s="1"/>
  <c r="H12" i="3" s="1"/>
  <c r="A14" i="3"/>
  <c r="A15" i="3" s="1"/>
  <c r="A16" i="3" s="1"/>
  <c r="A17" i="3" s="1"/>
  <c r="A18" i="3" s="1"/>
  <c r="A19" i="3" s="1"/>
  <c r="A20" i="3" s="1"/>
  <c r="A21" i="3" s="1"/>
  <c r="T13" i="3"/>
  <c r="S13" i="3"/>
  <c r="R13" i="3"/>
  <c r="R15" i="3" s="1"/>
  <c r="D13" i="3"/>
  <c r="F13" i="3" s="1"/>
  <c r="D14" i="3" s="1"/>
  <c r="F14" i="3" s="1"/>
  <c r="D15" i="3" s="1"/>
  <c r="F15" i="3" s="1"/>
  <c r="D16" i="3" s="1"/>
  <c r="F16" i="3" s="1"/>
  <c r="D17" i="3" s="1"/>
  <c r="F17" i="3" s="1"/>
  <c r="D18" i="3" s="1"/>
  <c r="F18" i="3" s="1"/>
  <c r="D19" i="3" s="1"/>
  <c r="F19" i="3" s="1"/>
  <c r="D20" i="3" s="1"/>
  <c r="F20" i="3" s="1"/>
  <c r="D21" i="3" s="1"/>
  <c r="S12" i="3"/>
  <c r="S15" i="3" s="1"/>
  <c r="T15" i="3" s="1"/>
  <c r="R12" i="3"/>
  <c r="I28" i="2"/>
  <c r="I27" i="2"/>
  <c r="Q23" i="2"/>
  <c r="J20" i="2"/>
  <c r="H19" i="2" s="1"/>
  <c r="J19" i="2" s="1"/>
  <c r="H18" i="2" s="1"/>
  <c r="J18" i="2" s="1"/>
  <c r="H17" i="2" s="1"/>
  <c r="J17" i="2" s="1"/>
  <c r="H15" i="2" s="1"/>
  <c r="J15" i="2" s="1"/>
  <c r="H14" i="2" s="1"/>
  <c r="J14" i="2" s="1"/>
  <c r="H13" i="2" s="1"/>
  <c r="J13" i="2" s="1"/>
  <c r="H12" i="2" s="1"/>
  <c r="H20" i="2"/>
  <c r="F19" i="2"/>
  <c r="D20" i="2" s="1"/>
  <c r="F20" i="2" s="1"/>
  <c r="D21" i="2" s="1"/>
  <c r="P15" i="2"/>
  <c r="Q16" i="2" s="1"/>
  <c r="S14" i="2"/>
  <c r="T14" i="2" s="1"/>
  <c r="R14" i="2"/>
  <c r="A14" i="2"/>
  <c r="A15" i="2" s="1"/>
  <c r="A16" i="2" s="1"/>
  <c r="A17" i="2" s="1"/>
  <c r="A18" i="2" s="1"/>
  <c r="A19" i="2" s="1"/>
  <c r="A20" i="2" s="1"/>
  <c r="A21" i="2" s="1"/>
  <c r="S13" i="2"/>
  <c r="T13" i="2" s="1"/>
  <c r="R13" i="2"/>
  <c r="D13" i="2"/>
  <c r="F13" i="2" s="1"/>
  <c r="D14" i="2" s="1"/>
  <c r="F14" i="2" s="1"/>
  <c r="D15" i="2" s="1"/>
  <c r="F15" i="2" s="1"/>
  <c r="D16" i="2" s="1"/>
  <c r="F16" i="2" s="1"/>
  <c r="D17" i="2" s="1"/>
  <c r="F17" i="2" s="1"/>
  <c r="D18" i="2" s="1"/>
  <c r="F18" i="2" s="1"/>
  <c r="T12" i="2"/>
  <c r="T16" i="2" s="1"/>
  <c r="S12" i="2"/>
  <c r="S15" i="2" s="1"/>
  <c r="T15" i="2" s="1"/>
  <c r="R12" i="2"/>
  <c r="R15" i="2" s="1"/>
  <c r="I28" i="1"/>
  <c r="I27" i="1"/>
  <c r="Q23" i="1"/>
  <c r="H20" i="1"/>
  <c r="J20" i="1" s="1"/>
  <c r="H19" i="1" s="1"/>
  <c r="J19" i="1" s="1"/>
  <c r="H18" i="1" s="1"/>
  <c r="J18" i="1" s="1"/>
  <c r="H17" i="1" s="1"/>
  <c r="J17" i="1" s="1"/>
  <c r="P15" i="1"/>
  <c r="Q16" i="1" s="1"/>
  <c r="J15" i="1"/>
  <c r="T14" i="1"/>
  <c r="S14" i="1"/>
  <c r="R14" i="1"/>
  <c r="J14" i="1"/>
  <c r="H13" i="1" s="1"/>
  <c r="J13" i="1" s="1"/>
  <c r="H12" i="1" s="1"/>
  <c r="H14" i="1"/>
  <c r="A14" i="1"/>
  <c r="A15" i="1" s="1"/>
  <c r="A16" i="1" s="1"/>
  <c r="A17" i="1" s="1"/>
  <c r="A18" i="1" s="1"/>
  <c r="A19" i="1" s="1"/>
  <c r="A20" i="1" s="1"/>
  <c r="A21" i="1" s="1"/>
  <c r="T13" i="1"/>
  <c r="S13" i="1"/>
  <c r="R13" i="1"/>
  <c r="R15" i="1" s="1"/>
  <c r="D13" i="1"/>
  <c r="F13" i="1" s="1"/>
  <c r="D14" i="1" s="1"/>
  <c r="F14" i="1" s="1"/>
  <c r="D15" i="1" s="1"/>
  <c r="F15" i="1" s="1"/>
  <c r="D16" i="1" s="1"/>
  <c r="F16" i="1" s="1"/>
  <c r="D17" i="1" s="1"/>
  <c r="F17" i="1" s="1"/>
  <c r="D18" i="1" s="1"/>
  <c r="F18" i="1" s="1"/>
  <c r="D19" i="1" s="1"/>
  <c r="F19" i="1" s="1"/>
  <c r="D20" i="1" s="1"/>
  <c r="F20" i="1" s="1"/>
  <c r="D21" i="1" s="1"/>
  <c r="S12" i="1"/>
  <c r="T12" i="1" s="1"/>
  <c r="R12" i="1"/>
  <c r="T16" i="1" l="1"/>
  <c r="Q16" i="3"/>
  <c r="T12" i="4"/>
  <c r="T16" i="4" s="1"/>
  <c r="T12" i="3"/>
  <c r="T16" i="3" s="1"/>
  <c r="S15" i="1"/>
  <c r="T15" i="1" s="1"/>
</calcChain>
</file>

<file path=xl/sharedStrings.xml><?xml version="1.0" encoding="utf-8"?>
<sst xmlns="http://schemas.openxmlformats.org/spreadsheetml/2006/main" count="256" uniqueCount="43">
  <si>
    <t>Маршрутно разписание</t>
  </si>
  <si>
    <r>
      <t xml:space="preserve">на автобусна линия: </t>
    </r>
    <r>
      <rPr>
        <b/>
        <sz val="18"/>
        <color theme="1"/>
        <rFont val="Calibri"/>
        <family val="2"/>
        <charset val="204"/>
        <scheme val="minor"/>
      </rPr>
      <t>Велико Търново - Ксилифор</t>
    </r>
  </si>
  <si>
    <r>
      <t xml:space="preserve">от </t>
    </r>
    <r>
      <rPr>
        <b/>
        <sz val="14"/>
        <color theme="1"/>
        <rFont val="Calibri"/>
        <family val="2"/>
        <charset val="204"/>
        <scheme val="minor"/>
      </rPr>
      <t>01 април</t>
    </r>
    <r>
      <rPr>
        <sz val="14"/>
        <color theme="1"/>
        <rFont val="Calibri"/>
        <family val="2"/>
        <charset val="204"/>
        <scheme val="minor"/>
      </rPr>
      <t xml:space="preserve"> до </t>
    </r>
    <r>
      <rPr>
        <b/>
        <sz val="14"/>
        <color theme="1"/>
        <rFont val="Calibri"/>
        <family val="2"/>
        <charset val="204"/>
        <scheme val="minor"/>
      </rPr>
      <t>31 октомври</t>
    </r>
  </si>
  <si>
    <r>
      <t xml:space="preserve">Изпълнява се в </t>
    </r>
    <r>
      <rPr>
        <b/>
        <i/>
        <u/>
        <sz val="14"/>
        <color theme="1"/>
        <rFont val="Calibri"/>
        <family val="2"/>
        <charset val="204"/>
        <scheme val="minor"/>
      </rPr>
      <t>събота и неделя</t>
    </r>
  </si>
  <si>
    <t>Разст.</t>
  </si>
  <si>
    <t>Час : мин.</t>
  </si>
  <si>
    <t>Час, минута</t>
  </si>
  <si>
    <t>ч</t>
  </si>
  <si>
    <t>м</t>
  </si>
  <si>
    <t>км.</t>
  </si>
  <si>
    <t>км</t>
  </si>
  <si>
    <t>Прист.</t>
  </si>
  <si>
    <t>Стои</t>
  </si>
  <si>
    <t>Тръгва</t>
  </si>
  <si>
    <t>Маршрут</t>
  </si>
  <si>
    <t>Автогара</t>
  </si>
  <si>
    <t>/</t>
  </si>
  <si>
    <t>Качица</t>
  </si>
  <si>
    <t>качица</t>
  </si>
  <si>
    <t>Изчисл. Център/Болница</t>
  </si>
  <si>
    <t>Болница</t>
  </si>
  <si>
    <t>Бавария/Н. Габровски</t>
  </si>
  <si>
    <t>Виваком</t>
  </si>
  <si>
    <t>Пожарна</t>
  </si>
  <si>
    <t>-</t>
  </si>
  <si>
    <t>Пазара/Съда</t>
  </si>
  <si>
    <t>Пазара</t>
  </si>
  <si>
    <t>Община/Театъра</t>
  </si>
  <si>
    <t>Община</t>
  </si>
  <si>
    <t>Автогара Юг</t>
  </si>
  <si>
    <t>Шереметя</t>
  </si>
  <si>
    <t>Ксилифор</t>
  </si>
  <si>
    <t>Разклон Ксилифор</t>
  </si>
  <si>
    <t>Обща дължина:</t>
  </si>
  <si>
    <t>13 км.</t>
  </si>
  <si>
    <t>Общо време за движение:</t>
  </si>
  <si>
    <t>19 мин.</t>
  </si>
  <si>
    <t>Средна техническа скорост:  Vт=</t>
  </si>
  <si>
    <t>км/ч</t>
  </si>
  <si>
    <t>Общо време за пътуване:</t>
  </si>
  <si>
    <t>27 мин.</t>
  </si>
  <si>
    <t>Средна съобщителна скорост:  Vс=</t>
  </si>
  <si>
    <r>
      <t xml:space="preserve">от </t>
    </r>
    <r>
      <rPr>
        <b/>
        <sz val="14"/>
        <color theme="1"/>
        <rFont val="Calibri"/>
        <family val="2"/>
        <charset val="204"/>
        <scheme val="minor"/>
      </rPr>
      <t>01 ноември</t>
    </r>
    <r>
      <rPr>
        <sz val="14"/>
        <color theme="1"/>
        <rFont val="Calibri"/>
        <family val="2"/>
        <charset val="204"/>
        <scheme val="minor"/>
      </rPr>
      <t xml:space="preserve"> до </t>
    </r>
    <r>
      <rPr>
        <b/>
        <sz val="14"/>
        <color theme="1"/>
        <rFont val="Calibri"/>
        <family val="2"/>
        <charset val="204"/>
        <scheme val="minor"/>
      </rPr>
      <t>31 март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</si>
</sst>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i/>
      <u/>
      <sz val="14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8" fillId="0" borderId="4" xfId="0" applyFont="1" applyBorder="1" applyAlignment="1">
      <alignment horizontal="center"/>
    </xf>
    <xf numFmtId="20" fontId="0" fillId="0" borderId="5" xfId="0" applyNumberFormat="1" applyBorder="1"/>
    <xf numFmtId="2" fontId="0" fillId="0" borderId="0" xfId="0" applyNumberFormat="1"/>
    <xf numFmtId="1" fontId="0" fillId="0" borderId="0" xfId="0" applyNumberForma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2" fontId="9" fillId="0" borderId="4" xfId="0" applyNumberFormat="1" applyFont="1" applyBorder="1"/>
    <xf numFmtId="1" fontId="9" fillId="0" borderId="5" xfId="0" applyNumberFormat="1" applyFont="1" applyBorder="1"/>
    <xf numFmtId="2" fontId="9" fillId="0" borderId="5" xfId="0" applyNumberFormat="1" applyFont="1" applyBorder="1"/>
    <xf numFmtId="20" fontId="8" fillId="0" borderId="5" xfId="0" applyNumberFormat="1" applyFont="1" applyBorder="1"/>
    <xf numFmtId="2" fontId="8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4" xfId="0" applyFont="1" applyBorder="1"/>
    <xf numFmtId="2" fontId="8" fillId="0" borderId="9" xfId="0" applyNumberFormat="1" applyFont="1" applyBorder="1"/>
    <xf numFmtId="2" fontId="8" fillId="0" borderId="5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10" fillId="0" borderId="0" xfId="0" applyFont="1"/>
    <xf numFmtId="0" fontId="11" fillId="0" borderId="0" xfId="0" applyFont="1"/>
    <xf numFmtId="2" fontId="6" fillId="0" borderId="0" xfId="0" applyNumberFormat="1" applyFont="1" applyAlignment="1">
      <alignment horizontal="left"/>
    </xf>
    <xf numFmtId="0" fontId="0" fillId="0" borderId="0" xfId="0" applyBorder="1" applyAlignment="1">
      <alignment horizontal="right"/>
    </xf>
    <xf numFmtId="2" fontId="0" fillId="0" borderId="0" xfId="0" applyNumberFormat="1" applyFill="1" applyBorder="1" applyAlignment="1">
      <alignment horizontal="left"/>
    </xf>
    <xf numFmtId="20" fontId="13" fillId="0" borderId="5" xfId="0" applyNumberFormat="1" applyFont="1" applyBorder="1"/>
    <xf numFmtId="0" fontId="13" fillId="0" borderId="9" xfId="0" applyFont="1" applyBorder="1" applyAlignment="1">
      <alignment horizontal="right"/>
    </xf>
    <xf numFmtId="0" fontId="13" fillId="0" borderId="9" xfId="0" applyFont="1" applyBorder="1"/>
    <xf numFmtId="2" fontId="13" fillId="0" borderId="5" xfId="0" applyNumberFormat="1" applyFont="1" applyBorder="1" applyAlignment="1">
      <alignment horizontal="center"/>
    </xf>
    <xf numFmtId="0" fontId="14" fillId="0" borderId="0" xfId="0" applyFont="1"/>
    <xf numFmtId="2" fontId="14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9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 applyAlignme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2" fillId="0" borderId="0" xfId="0" applyFont="1" applyAlignment="1">
      <alignment horizontal="righ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C1" sqref="C1:J1"/>
    </sheetView>
  </sheetViews>
  <sheetFormatPr defaultRowHeight="15" x14ac:dyDescent="0.25"/>
  <cols>
    <col min="1" max="1" width="5.85546875" customWidth="1"/>
    <col min="2" max="2" width="1.28515625" customWidth="1"/>
    <col min="3" max="3" width="4.140625" customWidth="1"/>
    <col min="5" max="5" width="8.7109375" customWidth="1"/>
    <col min="6" max="6" width="9.42578125" customWidth="1"/>
    <col min="7" max="7" width="26.85546875" customWidth="1"/>
    <col min="9" max="9" width="8.140625" customWidth="1"/>
    <col min="10" max="10" width="9.85546875" customWidth="1"/>
    <col min="12" max="12" width="13" hidden="1" customWidth="1"/>
    <col min="13" max="21" width="0" hidden="1" customWidth="1"/>
  </cols>
  <sheetData>
    <row r="1" spans="1:20" ht="18.75" x14ac:dyDescent="0.3">
      <c r="C1" s="50"/>
      <c r="D1" s="50"/>
      <c r="E1" s="50"/>
      <c r="F1" s="50"/>
      <c r="G1" s="50"/>
      <c r="H1" s="50"/>
      <c r="I1" s="50"/>
      <c r="J1" s="50"/>
    </row>
    <row r="2" spans="1:20" s="1" customFormat="1" ht="23.25" x14ac:dyDescent="0.35">
      <c r="C2" s="51" t="s">
        <v>0</v>
      </c>
      <c r="D2" s="52"/>
      <c r="E2" s="52"/>
      <c r="F2" s="52"/>
      <c r="G2" s="52"/>
      <c r="H2" s="52"/>
      <c r="I2" s="52"/>
      <c r="J2" s="52"/>
    </row>
    <row r="3" spans="1:20" s="1" customFormat="1" ht="23.25" x14ac:dyDescent="0.35">
      <c r="C3" s="2"/>
      <c r="D3" s="3"/>
      <c r="E3" s="3"/>
      <c r="F3" s="3"/>
      <c r="G3" s="3"/>
      <c r="H3" s="3"/>
      <c r="I3" s="3"/>
      <c r="J3" s="3"/>
    </row>
    <row r="4" spans="1:20" s="1" customFormat="1" ht="23.25" x14ac:dyDescent="0.35">
      <c r="C4" s="53" t="s">
        <v>1</v>
      </c>
      <c r="D4" s="52"/>
      <c r="E4" s="52"/>
      <c r="F4" s="52"/>
      <c r="G4" s="52"/>
      <c r="H4" s="52"/>
      <c r="I4" s="52"/>
      <c r="J4" s="52"/>
    </row>
    <row r="5" spans="1:20" s="1" customFormat="1" ht="23.25" x14ac:dyDescent="0.35">
      <c r="C5" s="4"/>
      <c r="D5" s="3"/>
      <c r="E5" s="3"/>
      <c r="F5" s="3"/>
      <c r="G5" s="3"/>
      <c r="H5" s="3"/>
      <c r="I5" s="3"/>
      <c r="J5" s="3"/>
    </row>
    <row r="6" spans="1:20" ht="18.75" x14ac:dyDescent="0.3">
      <c r="C6" s="54" t="s">
        <v>2</v>
      </c>
      <c r="D6" s="55"/>
      <c r="E6" s="55"/>
      <c r="F6" s="55"/>
      <c r="G6" s="55"/>
      <c r="H6" s="55"/>
      <c r="I6" s="55"/>
      <c r="J6" s="55"/>
    </row>
    <row r="7" spans="1:20" ht="18.75" x14ac:dyDescent="0.3">
      <c r="C7" s="5"/>
      <c r="D7" s="6"/>
      <c r="E7" s="6"/>
      <c r="F7" s="6"/>
      <c r="G7" s="6"/>
      <c r="H7" s="6"/>
      <c r="I7" s="6"/>
      <c r="J7" s="6"/>
    </row>
    <row r="8" spans="1:20" ht="18.75" x14ac:dyDescent="0.3">
      <c r="C8" s="54" t="s">
        <v>3</v>
      </c>
      <c r="D8" s="55"/>
      <c r="E8" s="55"/>
      <c r="F8" s="55"/>
      <c r="G8" s="55"/>
      <c r="H8" s="55"/>
      <c r="I8" s="55"/>
      <c r="J8" s="55"/>
    </row>
    <row r="9" spans="1:20" x14ac:dyDescent="0.25">
      <c r="G9" s="7"/>
    </row>
    <row r="10" spans="1:20" ht="15.75" x14ac:dyDescent="0.25">
      <c r="A10" s="56" t="s">
        <v>4</v>
      </c>
      <c r="B10" s="57"/>
      <c r="C10" s="58"/>
      <c r="D10" s="59" t="s">
        <v>5</v>
      </c>
      <c r="E10" s="60"/>
      <c r="F10" s="60"/>
      <c r="G10" s="8"/>
      <c r="H10" s="60" t="s">
        <v>6</v>
      </c>
      <c r="I10" s="60"/>
      <c r="J10" s="60"/>
      <c r="K10" s="9"/>
      <c r="L10" s="10"/>
      <c r="M10" s="11" t="s">
        <v>4</v>
      </c>
      <c r="S10" t="s">
        <v>7</v>
      </c>
      <c r="T10" t="s">
        <v>8</v>
      </c>
    </row>
    <row r="11" spans="1:20" ht="15.75" x14ac:dyDescent="0.25">
      <c r="A11" s="44" t="s">
        <v>9</v>
      </c>
      <c r="B11" s="45"/>
      <c r="C11" s="46" t="s">
        <v>10</v>
      </c>
      <c r="D11" s="12" t="s">
        <v>11</v>
      </c>
      <c r="E11" s="8" t="s">
        <v>12</v>
      </c>
      <c r="F11" s="8" t="s">
        <v>13</v>
      </c>
      <c r="G11" s="8" t="s">
        <v>14</v>
      </c>
      <c r="H11" s="8" t="s">
        <v>11</v>
      </c>
      <c r="I11" s="8" t="s">
        <v>12</v>
      </c>
      <c r="J11" s="8" t="s">
        <v>13</v>
      </c>
      <c r="K11" s="9"/>
      <c r="L11" s="10" t="s">
        <v>14</v>
      </c>
      <c r="M11" s="11" t="s">
        <v>10</v>
      </c>
      <c r="P11" s="11"/>
      <c r="Q11" s="11"/>
      <c r="R11" s="13"/>
      <c r="S11" s="14"/>
      <c r="T11" s="15"/>
    </row>
    <row r="12" spans="1:20" ht="15.75" x14ac:dyDescent="0.25">
      <c r="A12" s="16"/>
      <c r="B12" s="17"/>
      <c r="C12" s="18"/>
      <c r="D12" s="19"/>
      <c r="E12" s="20"/>
      <c r="F12" s="21">
        <v>10</v>
      </c>
      <c r="G12" s="22" t="s">
        <v>15</v>
      </c>
      <c r="H12" s="21">
        <f>C13/$Q$13*60/100+J13</f>
        <v>11.073</v>
      </c>
      <c r="I12" s="20"/>
      <c r="J12" s="21"/>
      <c r="L12" s="11" t="s">
        <v>15</v>
      </c>
      <c r="M12" s="11"/>
      <c r="P12" s="11">
        <v>6</v>
      </c>
      <c r="Q12" s="11">
        <v>60</v>
      </c>
      <c r="R12" s="13">
        <f t="shared" ref="R12:R14" si="0">P12/Q12</f>
        <v>0.1</v>
      </c>
      <c r="S12" s="14">
        <f t="shared" ref="S12:S13" si="1">P12/Q12</f>
        <v>0.1</v>
      </c>
      <c r="T12" s="15">
        <f t="shared" ref="T12:T15" si="2">S12*60</f>
        <v>6</v>
      </c>
    </row>
    <row r="13" spans="1:20" ht="15.75" x14ac:dyDescent="0.25">
      <c r="A13" s="23">
        <v>1.2</v>
      </c>
      <c r="B13" s="24" t="s">
        <v>16</v>
      </c>
      <c r="C13" s="25">
        <v>1.2</v>
      </c>
      <c r="D13" s="19">
        <f>C13/$Q$14*60/100+F12</f>
        <v>10.016</v>
      </c>
      <c r="E13" s="20">
        <v>1</v>
      </c>
      <c r="F13" s="21">
        <f>D13+E13/100</f>
        <v>10.026</v>
      </c>
      <c r="G13" s="22" t="s">
        <v>17</v>
      </c>
      <c r="H13" s="21">
        <f>C14/$Q$13*60/100+J14+0.01</f>
        <v>11.045</v>
      </c>
      <c r="I13" s="20">
        <v>1</v>
      </c>
      <c r="J13" s="21">
        <f t="shared" ref="J13:J15" si="3">H13+I13/100</f>
        <v>11.055</v>
      </c>
      <c r="L13" s="11" t="s">
        <v>18</v>
      </c>
      <c r="M13" s="11">
        <v>1.2</v>
      </c>
      <c r="P13" s="11">
        <v>2.6</v>
      </c>
      <c r="Q13" s="11">
        <v>40</v>
      </c>
      <c r="R13" s="13">
        <f t="shared" si="0"/>
        <v>6.5000000000000002E-2</v>
      </c>
      <c r="S13" s="14">
        <f t="shared" si="1"/>
        <v>6.5000000000000002E-2</v>
      </c>
      <c r="T13" s="15">
        <f t="shared" si="2"/>
        <v>3.9000000000000004</v>
      </c>
    </row>
    <row r="14" spans="1:20" ht="15.75" x14ac:dyDescent="0.25">
      <c r="A14" s="26">
        <f>A13+C14</f>
        <v>1.7999999999999998</v>
      </c>
      <c r="B14" s="24" t="s">
        <v>16</v>
      </c>
      <c r="C14" s="25">
        <v>0.6</v>
      </c>
      <c r="D14" s="19">
        <f>C14/$Q$14*60/100+F13+0.01</f>
        <v>10.043999999999999</v>
      </c>
      <c r="E14" s="20">
        <v>1</v>
      </c>
      <c r="F14" s="21">
        <f t="shared" ref="F14:F19" si="4">D14+E14/100</f>
        <v>10.053999999999998</v>
      </c>
      <c r="G14" s="22" t="s">
        <v>19</v>
      </c>
      <c r="H14" s="21">
        <f>C15/$Q$13*60/100+J15</f>
        <v>11.016</v>
      </c>
      <c r="I14" s="20">
        <v>1</v>
      </c>
      <c r="J14" s="21">
        <f t="shared" si="3"/>
        <v>11.026</v>
      </c>
      <c r="L14" s="11" t="s">
        <v>20</v>
      </c>
      <c r="M14" s="11">
        <v>0.6</v>
      </c>
      <c r="P14" s="11">
        <v>4.4000000000000004</v>
      </c>
      <c r="Q14" s="11">
        <v>45</v>
      </c>
      <c r="R14" s="13">
        <f t="shared" si="0"/>
        <v>9.7777777777777783E-2</v>
      </c>
      <c r="S14" s="14">
        <f>P14/Q14</f>
        <v>9.7777777777777783E-2</v>
      </c>
      <c r="T14" s="15">
        <f t="shared" si="2"/>
        <v>5.8666666666666671</v>
      </c>
    </row>
    <row r="15" spans="1:20" ht="15.75" x14ac:dyDescent="0.25">
      <c r="A15" s="26">
        <f t="shared" ref="A15:A21" si="5">A14+C15</f>
        <v>2.1999999999999997</v>
      </c>
      <c r="B15" s="24" t="s">
        <v>16</v>
      </c>
      <c r="C15" s="25">
        <v>0.4</v>
      </c>
      <c r="D15" s="19">
        <f t="shared" ref="D15:D19" si="6">C15/$Q$14*60/100+F14</f>
        <v>10.059333333333331</v>
      </c>
      <c r="E15" s="20">
        <v>1</v>
      </c>
      <c r="F15" s="21">
        <f t="shared" si="4"/>
        <v>10.069333333333331</v>
      </c>
      <c r="G15" s="22" t="s">
        <v>21</v>
      </c>
      <c r="H15" s="21">
        <v>11</v>
      </c>
      <c r="I15" s="20">
        <v>1</v>
      </c>
      <c r="J15" s="21">
        <f t="shared" si="3"/>
        <v>11.01</v>
      </c>
      <c r="L15" s="11" t="s">
        <v>22</v>
      </c>
      <c r="M15" s="11">
        <v>0.4</v>
      </c>
      <c r="P15" s="11">
        <f>SUM(P11:P14)</f>
        <v>13</v>
      </c>
      <c r="Q15">
        <v>0.26611111111111102</v>
      </c>
      <c r="R15" s="13">
        <f>SUM(R11:R14)</f>
        <v>0.26277777777777778</v>
      </c>
      <c r="S15" s="14">
        <f>SUM(S11:S14)</f>
        <v>0.26277777777777778</v>
      </c>
      <c r="T15" s="15">
        <f t="shared" si="2"/>
        <v>15.766666666666666</v>
      </c>
    </row>
    <row r="16" spans="1:20" ht="15.75" x14ac:dyDescent="0.25">
      <c r="A16" s="26">
        <f t="shared" si="5"/>
        <v>2.4999999999999996</v>
      </c>
      <c r="B16" s="24" t="s">
        <v>16</v>
      </c>
      <c r="C16" s="25">
        <v>0.3</v>
      </c>
      <c r="D16" s="19">
        <f>C16/$Q$14*60/100+F15+0.01</f>
        <v>10.08333333333333</v>
      </c>
      <c r="E16" s="20">
        <v>1</v>
      </c>
      <c r="F16" s="21">
        <f t="shared" si="4"/>
        <v>10.09333333333333</v>
      </c>
      <c r="G16" s="22" t="s">
        <v>23</v>
      </c>
      <c r="H16" s="27" t="s">
        <v>24</v>
      </c>
      <c r="I16" s="27" t="s">
        <v>24</v>
      </c>
      <c r="J16" s="27" t="s">
        <v>24</v>
      </c>
      <c r="L16" s="11" t="s">
        <v>23</v>
      </c>
      <c r="M16" s="11">
        <v>0.3</v>
      </c>
      <c r="Q16" s="11">
        <f>P15/R15</f>
        <v>49.471458773784356</v>
      </c>
      <c r="R16">
        <v>0.26611111111111113</v>
      </c>
      <c r="T16" s="15">
        <f>SUM(T11:T15)</f>
        <v>31.533333333333331</v>
      </c>
    </row>
    <row r="17" spans="1:17" ht="15.75" x14ac:dyDescent="0.25">
      <c r="A17" s="26">
        <f t="shared" si="5"/>
        <v>2.9999999999999996</v>
      </c>
      <c r="B17" s="24" t="s">
        <v>16</v>
      </c>
      <c r="C17" s="25">
        <v>0.5</v>
      </c>
      <c r="D17" s="19">
        <f t="shared" si="6"/>
        <v>10.099999999999996</v>
      </c>
      <c r="E17" s="20">
        <v>1</v>
      </c>
      <c r="F17" s="21">
        <f t="shared" si="4"/>
        <v>10.109999999999996</v>
      </c>
      <c r="G17" s="22" t="s">
        <v>25</v>
      </c>
      <c r="H17" s="21">
        <f>C18/$Q$13*60/100+J18</f>
        <v>10.56</v>
      </c>
      <c r="I17" s="20">
        <v>2</v>
      </c>
      <c r="J17" s="21">
        <f t="shared" ref="J17:J19" si="7">H17+I17/100</f>
        <v>10.58</v>
      </c>
      <c r="L17" s="11" t="s">
        <v>26</v>
      </c>
      <c r="M17" s="11">
        <v>0.5</v>
      </c>
    </row>
    <row r="18" spans="1:17" ht="15.75" x14ac:dyDescent="0.25">
      <c r="A18" s="26">
        <f t="shared" si="5"/>
        <v>3.5999999999999996</v>
      </c>
      <c r="B18" s="24" t="s">
        <v>16</v>
      </c>
      <c r="C18" s="25">
        <v>0.6</v>
      </c>
      <c r="D18" s="19">
        <f>C18/$Q$14*60/100+F17+0.01</f>
        <v>10.127999999999995</v>
      </c>
      <c r="E18" s="20">
        <v>1</v>
      </c>
      <c r="F18" s="21">
        <f t="shared" si="4"/>
        <v>10.137999999999995</v>
      </c>
      <c r="G18" s="22" t="s">
        <v>27</v>
      </c>
      <c r="H18" s="21">
        <f>C19/$Q$13*60/100+J19+0.01</f>
        <v>10.541</v>
      </c>
      <c r="I18" s="20">
        <v>1</v>
      </c>
      <c r="J18" s="21">
        <f t="shared" si="7"/>
        <v>10.551</v>
      </c>
      <c r="L18" s="11" t="s">
        <v>28</v>
      </c>
      <c r="M18" s="11">
        <v>0.6</v>
      </c>
    </row>
    <row r="19" spans="1:17" ht="15.75" x14ac:dyDescent="0.25">
      <c r="A19" s="26">
        <f t="shared" si="5"/>
        <v>4.3999999999999995</v>
      </c>
      <c r="B19" s="24" t="s">
        <v>16</v>
      </c>
      <c r="C19" s="25">
        <v>0.8</v>
      </c>
      <c r="D19" s="19">
        <f t="shared" si="6"/>
        <v>10.148666666666662</v>
      </c>
      <c r="E19" s="20">
        <v>1</v>
      </c>
      <c r="F19" s="21">
        <f t="shared" si="4"/>
        <v>10.158666666666662</v>
      </c>
      <c r="G19" s="22" t="s">
        <v>29</v>
      </c>
      <c r="H19" s="21">
        <f>C20/$Q$12*60/100+J20</f>
        <v>10.509</v>
      </c>
      <c r="I19" s="20">
        <v>1</v>
      </c>
      <c r="J19" s="21">
        <f t="shared" si="7"/>
        <v>10.519</v>
      </c>
      <c r="L19" s="11" t="s">
        <v>15</v>
      </c>
      <c r="M19" s="11">
        <v>0.8</v>
      </c>
    </row>
    <row r="20" spans="1:17" ht="15.75" x14ac:dyDescent="0.25">
      <c r="A20" s="26">
        <f t="shared" si="5"/>
        <v>10.399999999999999</v>
      </c>
      <c r="B20" s="24" t="s">
        <v>16</v>
      </c>
      <c r="C20" s="25">
        <v>6</v>
      </c>
      <c r="D20" s="19">
        <f>C20/$Q$12*60/100+F19</f>
        <v>10.218666666666662</v>
      </c>
      <c r="E20" s="20">
        <v>1</v>
      </c>
      <c r="F20" s="21">
        <f>D20+E20/100</f>
        <v>10.228666666666662</v>
      </c>
      <c r="G20" s="22" t="s">
        <v>30</v>
      </c>
      <c r="H20" s="21">
        <f>C21/$Q$13*60/100+J21</f>
        <v>10.439</v>
      </c>
      <c r="I20" s="20">
        <v>1</v>
      </c>
      <c r="J20" s="21">
        <f>H20+I20/100</f>
        <v>10.449</v>
      </c>
      <c r="L20" s="11" t="s">
        <v>30</v>
      </c>
      <c r="M20" s="11">
        <v>6</v>
      </c>
    </row>
    <row r="21" spans="1:17" ht="15.75" x14ac:dyDescent="0.25">
      <c r="A21" s="26">
        <f t="shared" si="5"/>
        <v>12.999999999999998</v>
      </c>
      <c r="B21" s="24" t="s">
        <v>16</v>
      </c>
      <c r="C21" s="25">
        <v>2.6</v>
      </c>
      <c r="D21" s="19">
        <f>C21/$Q$13*60/100+F20</f>
        <v>10.267666666666662</v>
      </c>
      <c r="E21" s="20"/>
      <c r="F21" s="21"/>
      <c r="G21" s="22" t="s">
        <v>31</v>
      </c>
      <c r="H21" s="21"/>
      <c r="I21" s="20"/>
      <c r="J21" s="21">
        <v>10.4</v>
      </c>
      <c r="L21" s="11" t="s">
        <v>32</v>
      </c>
      <c r="M21" s="11">
        <v>1</v>
      </c>
    </row>
    <row r="22" spans="1:17" x14ac:dyDescent="0.25">
      <c r="L22" s="11" t="s">
        <v>31</v>
      </c>
      <c r="M22" s="11">
        <v>1.6</v>
      </c>
    </row>
    <row r="23" spans="1:17" x14ac:dyDescent="0.25">
      <c r="L23" s="28"/>
      <c r="M23">
        <v>12.999999999999998</v>
      </c>
      <c r="Q23">
        <f>45/60</f>
        <v>0.75</v>
      </c>
    </row>
    <row r="25" spans="1:17" ht="18.75" x14ac:dyDescent="0.3">
      <c r="C25" s="1"/>
      <c r="D25" s="29"/>
      <c r="E25" s="29"/>
      <c r="F25" s="29"/>
      <c r="G25" s="29"/>
      <c r="H25" s="29"/>
      <c r="I25" s="29"/>
      <c r="J25" s="1"/>
    </row>
    <row r="26" spans="1:17" ht="18.75" x14ac:dyDescent="0.3">
      <c r="A26" s="47" t="s">
        <v>33</v>
      </c>
      <c r="B26" s="48"/>
      <c r="C26" s="48"/>
      <c r="D26" s="48"/>
      <c r="E26" s="48"/>
      <c r="F26" s="30" t="s">
        <v>34</v>
      </c>
      <c r="G26" s="30"/>
      <c r="H26" s="30"/>
      <c r="I26" s="30"/>
      <c r="J26" s="30"/>
    </row>
    <row r="27" spans="1:17" ht="18.75" x14ac:dyDescent="0.3">
      <c r="A27" s="31" t="s">
        <v>35</v>
      </c>
      <c r="B27" s="32"/>
      <c r="C27" s="32"/>
      <c r="D27" s="31"/>
      <c r="E27" s="31"/>
      <c r="F27" s="30" t="s">
        <v>36</v>
      </c>
      <c r="G27" s="49" t="s">
        <v>37</v>
      </c>
      <c r="H27" s="47"/>
      <c r="I27" s="33">
        <f>13/(19/60)</f>
        <v>41.05263157894737</v>
      </c>
      <c r="J27" s="30" t="s">
        <v>38</v>
      </c>
    </row>
    <row r="28" spans="1:17" ht="18.75" x14ac:dyDescent="0.3">
      <c r="A28" s="31" t="s">
        <v>39</v>
      </c>
      <c r="B28" s="32"/>
      <c r="C28" s="32"/>
      <c r="D28" s="31"/>
      <c r="E28" s="31"/>
      <c r="F28" s="30" t="s">
        <v>40</v>
      </c>
      <c r="G28" s="49" t="s">
        <v>41</v>
      </c>
      <c r="H28" s="47"/>
      <c r="I28" s="33">
        <f>13/(27/60)</f>
        <v>28.888888888888889</v>
      </c>
      <c r="J28" s="30" t="s">
        <v>38</v>
      </c>
    </row>
    <row r="33" spans="4:9" x14ac:dyDescent="0.25">
      <c r="D33" s="28"/>
      <c r="E33" s="28"/>
      <c r="F33" s="34"/>
      <c r="G33" s="35"/>
      <c r="H33" s="34"/>
      <c r="I33" s="35"/>
    </row>
    <row r="34" spans="4:9" x14ac:dyDescent="0.25">
      <c r="D34" s="28"/>
      <c r="E34" s="28"/>
      <c r="F34" s="28"/>
      <c r="G34" s="28"/>
      <c r="H34" s="28"/>
      <c r="I34" s="28"/>
    </row>
  </sheetData>
  <mergeCells count="12">
    <mergeCell ref="A11:C11"/>
    <mergeCell ref="A26:E26"/>
    <mergeCell ref="G27:H27"/>
    <mergeCell ref="G28:H28"/>
    <mergeCell ref="C1:J1"/>
    <mergeCell ref="C2:J2"/>
    <mergeCell ref="C4:J4"/>
    <mergeCell ref="C6:J6"/>
    <mergeCell ref="C8:J8"/>
    <mergeCell ref="A10:C10"/>
    <mergeCell ref="D10:F10"/>
    <mergeCell ref="H10:J10"/>
  </mergeCells>
  <pageMargins left="0.74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C1" sqref="C1:J1"/>
    </sheetView>
  </sheetViews>
  <sheetFormatPr defaultRowHeight="15" x14ac:dyDescent="0.25"/>
  <cols>
    <col min="1" max="1" width="4.85546875" customWidth="1"/>
    <col min="2" max="2" width="1.28515625" customWidth="1"/>
    <col min="3" max="3" width="4.140625" customWidth="1"/>
    <col min="5" max="5" width="8.7109375" customWidth="1"/>
    <col min="6" max="6" width="9.42578125" customWidth="1"/>
    <col min="7" max="7" width="28" customWidth="1"/>
    <col min="9" max="9" width="8.140625" customWidth="1"/>
    <col min="10" max="10" width="9.85546875" customWidth="1"/>
    <col min="12" max="12" width="13" hidden="1" customWidth="1"/>
    <col min="13" max="21" width="0" hidden="1" customWidth="1"/>
  </cols>
  <sheetData>
    <row r="1" spans="1:20" ht="18.75" x14ac:dyDescent="0.3">
      <c r="C1" s="63"/>
      <c r="D1" s="63"/>
      <c r="E1" s="63"/>
      <c r="F1" s="63"/>
      <c r="G1" s="63"/>
      <c r="H1" s="63"/>
      <c r="I1" s="63"/>
      <c r="J1" s="63"/>
    </row>
    <row r="2" spans="1:20" s="1" customFormat="1" ht="23.25" x14ac:dyDescent="0.35">
      <c r="C2" s="51" t="s">
        <v>0</v>
      </c>
      <c r="D2" s="52"/>
      <c r="E2" s="52"/>
      <c r="F2" s="52"/>
      <c r="G2" s="52"/>
      <c r="H2" s="52"/>
      <c r="I2" s="52"/>
      <c r="J2" s="52"/>
    </row>
    <row r="3" spans="1:20" s="1" customFormat="1" ht="23.25" x14ac:dyDescent="0.35">
      <c r="C3" s="2"/>
      <c r="D3" s="3"/>
      <c r="E3" s="3"/>
      <c r="F3" s="3"/>
      <c r="G3" s="3"/>
      <c r="H3" s="3"/>
      <c r="I3" s="3"/>
      <c r="J3" s="3"/>
    </row>
    <row r="4" spans="1:20" s="1" customFormat="1" ht="23.25" x14ac:dyDescent="0.35">
      <c r="C4" s="53" t="s">
        <v>1</v>
      </c>
      <c r="D4" s="52"/>
      <c r="E4" s="52"/>
      <c r="F4" s="52"/>
      <c r="G4" s="52"/>
      <c r="H4" s="52"/>
      <c r="I4" s="52"/>
      <c r="J4" s="52"/>
    </row>
    <row r="5" spans="1:20" s="1" customFormat="1" ht="23.25" x14ac:dyDescent="0.35">
      <c r="C5" s="4"/>
      <c r="D5" s="3"/>
      <c r="E5" s="3"/>
      <c r="F5" s="3"/>
      <c r="G5" s="3"/>
      <c r="H5" s="3"/>
      <c r="I5" s="3"/>
      <c r="J5" s="3"/>
    </row>
    <row r="6" spans="1:20" ht="18.75" x14ac:dyDescent="0.3">
      <c r="C6" s="54" t="s">
        <v>2</v>
      </c>
      <c r="D6" s="55"/>
      <c r="E6" s="55"/>
      <c r="F6" s="55"/>
      <c r="G6" s="55"/>
      <c r="H6" s="55"/>
      <c r="I6" s="55"/>
      <c r="J6" s="55"/>
    </row>
    <row r="7" spans="1:20" ht="18.75" x14ac:dyDescent="0.3">
      <c r="C7" s="5"/>
      <c r="D7" s="6"/>
      <c r="E7" s="6"/>
      <c r="F7" s="6"/>
      <c r="G7" s="6"/>
      <c r="H7" s="6"/>
      <c r="I7" s="6"/>
      <c r="J7" s="6"/>
    </row>
    <row r="8" spans="1:20" ht="18.75" x14ac:dyDescent="0.3">
      <c r="C8" s="54" t="s">
        <v>3</v>
      </c>
      <c r="D8" s="55"/>
      <c r="E8" s="55"/>
      <c r="F8" s="55"/>
      <c r="G8" s="55"/>
      <c r="H8" s="55"/>
      <c r="I8" s="55"/>
      <c r="J8" s="55"/>
    </row>
    <row r="9" spans="1:20" x14ac:dyDescent="0.25">
      <c r="G9" s="7"/>
    </row>
    <row r="10" spans="1:20" ht="15.75" x14ac:dyDescent="0.25">
      <c r="A10" s="56" t="s">
        <v>4</v>
      </c>
      <c r="B10" s="57"/>
      <c r="C10" s="58"/>
      <c r="D10" s="59" t="s">
        <v>5</v>
      </c>
      <c r="E10" s="60"/>
      <c r="F10" s="60"/>
      <c r="G10" s="8"/>
      <c r="H10" s="60" t="s">
        <v>6</v>
      </c>
      <c r="I10" s="60"/>
      <c r="J10" s="60"/>
      <c r="K10" s="9"/>
      <c r="L10" s="10"/>
      <c r="M10" s="11" t="s">
        <v>4</v>
      </c>
      <c r="S10" t="s">
        <v>7</v>
      </c>
      <c r="T10" t="s">
        <v>8</v>
      </c>
    </row>
    <row r="11" spans="1:20" ht="15.75" x14ac:dyDescent="0.25">
      <c r="A11" s="44" t="s">
        <v>9</v>
      </c>
      <c r="B11" s="45"/>
      <c r="C11" s="46" t="s">
        <v>10</v>
      </c>
      <c r="D11" s="12" t="s">
        <v>11</v>
      </c>
      <c r="E11" s="8" t="s">
        <v>12</v>
      </c>
      <c r="F11" s="8" t="s">
        <v>13</v>
      </c>
      <c r="G11" s="8" t="s">
        <v>14</v>
      </c>
      <c r="H11" s="8" t="s">
        <v>11</v>
      </c>
      <c r="I11" s="8" t="s">
        <v>12</v>
      </c>
      <c r="J11" s="8" t="s">
        <v>13</v>
      </c>
      <c r="K11" s="9"/>
      <c r="L11" s="10" t="s">
        <v>14</v>
      </c>
      <c r="M11" s="11" t="s">
        <v>10</v>
      </c>
      <c r="P11" s="11"/>
      <c r="Q11" s="11"/>
      <c r="R11" s="13"/>
      <c r="S11" s="14"/>
      <c r="T11" s="15"/>
    </row>
    <row r="12" spans="1:20" ht="15.75" x14ac:dyDescent="0.25">
      <c r="A12" s="16"/>
      <c r="B12" s="17"/>
      <c r="C12" s="18"/>
      <c r="D12" s="19"/>
      <c r="E12" s="20"/>
      <c r="F12" s="21">
        <v>17.45</v>
      </c>
      <c r="G12" s="36" t="s">
        <v>15</v>
      </c>
      <c r="H12" s="21">
        <f>C13/$Q$13*60/100+J13</f>
        <v>18.415000000000013</v>
      </c>
      <c r="I12" s="20"/>
      <c r="J12" s="21"/>
      <c r="L12" s="11" t="s">
        <v>15</v>
      </c>
      <c r="M12" s="11"/>
      <c r="P12" s="11">
        <v>6</v>
      </c>
      <c r="Q12" s="11">
        <v>60</v>
      </c>
      <c r="R12" s="13">
        <f t="shared" ref="R12:R14" si="0">P12/Q12</f>
        <v>0.1</v>
      </c>
      <c r="S12" s="14">
        <f t="shared" ref="S12:S13" si="1">P12/Q12</f>
        <v>0.1</v>
      </c>
      <c r="T12" s="15">
        <f t="shared" ref="T12:T15" si="2">S12*60</f>
        <v>6</v>
      </c>
    </row>
    <row r="13" spans="1:20" ht="15.75" x14ac:dyDescent="0.25">
      <c r="A13" s="37">
        <v>1.2</v>
      </c>
      <c r="B13" s="24" t="s">
        <v>16</v>
      </c>
      <c r="C13" s="25">
        <v>1.2</v>
      </c>
      <c r="D13" s="19">
        <f>C13/$Q$14*60/100+F12</f>
        <v>17.465999999999998</v>
      </c>
      <c r="E13" s="20">
        <v>1</v>
      </c>
      <c r="F13" s="21">
        <f>D13+E13/100</f>
        <v>17.475999999999999</v>
      </c>
      <c r="G13" s="36" t="s">
        <v>17</v>
      </c>
      <c r="H13" s="21">
        <f>C14/$Q$13*60/100+J14</f>
        <v>18.387000000000011</v>
      </c>
      <c r="I13" s="20">
        <v>1</v>
      </c>
      <c r="J13" s="21">
        <f t="shared" ref="J13:J14" si="3">H13+I13/100</f>
        <v>18.397000000000013</v>
      </c>
      <c r="L13" s="11" t="s">
        <v>18</v>
      </c>
      <c r="M13" s="11">
        <v>1.2</v>
      </c>
      <c r="P13" s="11">
        <v>2.6</v>
      </c>
      <c r="Q13" s="11">
        <v>40</v>
      </c>
      <c r="R13" s="13">
        <f t="shared" si="0"/>
        <v>6.5000000000000002E-2</v>
      </c>
      <c r="S13" s="14">
        <f t="shared" si="1"/>
        <v>6.5000000000000002E-2</v>
      </c>
      <c r="T13" s="15">
        <f t="shared" si="2"/>
        <v>3.9000000000000004</v>
      </c>
    </row>
    <row r="14" spans="1:20" ht="15.75" x14ac:dyDescent="0.25">
      <c r="A14" s="38">
        <f>A13+C14</f>
        <v>1.7999999999999998</v>
      </c>
      <c r="B14" s="24" t="s">
        <v>16</v>
      </c>
      <c r="C14" s="25">
        <v>0.6</v>
      </c>
      <c r="D14" s="19">
        <f>C14/$Q$14*60/100+F13+0.01</f>
        <v>17.494</v>
      </c>
      <c r="E14" s="20">
        <v>1</v>
      </c>
      <c r="F14" s="21">
        <f t="shared" ref="F14:F19" si="4">D14+E14/100</f>
        <v>17.504000000000001</v>
      </c>
      <c r="G14" s="36" t="s">
        <v>19</v>
      </c>
      <c r="H14" s="21">
        <f>C15/$Q$13*60/100+J15</f>
        <v>18.368000000000009</v>
      </c>
      <c r="I14" s="20">
        <v>1</v>
      </c>
      <c r="J14" s="21">
        <f t="shared" si="3"/>
        <v>18.378000000000011</v>
      </c>
      <c r="L14" s="11" t="s">
        <v>20</v>
      </c>
      <c r="M14" s="11">
        <v>0.6</v>
      </c>
      <c r="P14" s="11">
        <v>4.4000000000000004</v>
      </c>
      <c r="Q14" s="11">
        <v>45</v>
      </c>
      <c r="R14" s="13">
        <f t="shared" si="0"/>
        <v>9.7777777777777783E-2</v>
      </c>
      <c r="S14" s="14">
        <f>P14/Q14</f>
        <v>9.7777777777777783E-2</v>
      </c>
      <c r="T14" s="15">
        <f t="shared" si="2"/>
        <v>5.8666666666666671</v>
      </c>
    </row>
    <row r="15" spans="1:20" ht="15.75" x14ac:dyDescent="0.25">
      <c r="A15" s="38">
        <f t="shared" ref="A15:A21" si="5">A14+C15</f>
        <v>2.1999999999999997</v>
      </c>
      <c r="B15" s="24" t="s">
        <v>16</v>
      </c>
      <c r="C15" s="25">
        <v>0.4</v>
      </c>
      <c r="D15" s="19">
        <f t="shared" ref="D15" si="6">C15/$Q$14*60/100+F14</f>
        <v>17.509333333333334</v>
      </c>
      <c r="E15" s="20">
        <v>1</v>
      </c>
      <c r="F15" s="21">
        <f t="shared" si="4"/>
        <v>17.519333333333336</v>
      </c>
      <c r="G15" s="36" t="s">
        <v>21</v>
      </c>
      <c r="H15" s="21">
        <f>(C16+C17)/$Q$13*60/100+J17+0.01</f>
        <v>18.352000000000007</v>
      </c>
      <c r="I15" s="20">
        <v>1</v>
      </c>
      <c r="J15" s="21">
        <f>H15+I15/100</f>
        <v>18.362000000000009</v>
      </c>
      <c r="L15" s="11" t="s">
        <v>22</v>
      </c>
      <c r="M15" s="11">
        <v>0.4</v>
      </c>
      <c r="P15" s="11">
        <f>SUM(P11:P14)</f>
        <v>13</v>
      </c>
      <c r="Q15">
        <v>0.26611111111111102</v>
      </c>
      <c r="R15" s="13">
        <f>SUM(R11:R14)</f>
        <v>0.26277777777777778</v>
      </c>
      <c r="S15" s="14">
        <f>SUM(S11:S14)</f>
        <v>0.26277777777777778</v>
      </c>
      <c r="T15" s="15">
        <f t="shared" si="2"/>
        <v>15.766666666666666</v>
      </c>
    </row>
    <row r="16" spans="1:20" ht="15.75" x14ac:dyDescent="0.25">
      <c r="A16" s="38">
        <f t="shared" si="5"/>
        <v>2.4999999999999996</v>
      </c>
      <c r="B16" s="24" t="s">
        <v>16</v>
      </c>
      <c r="C16" s="25">
        <v>0.3</v>
      </c>
      <c r="D16" s="19">
        <f>C16/$Q$14*60/100+F15+0.01</f>
        <v>17.533333333333339</v>
      </c>
      <c r="E16" s="20">
        <v>1</v>
      </c>
      <c r="F16" s="21">
        <f t="shared" si="4"/>
        <v>17.54333333333334</v>
      </c>
      <c r="G16" s="36" t="s">
        <v>23</v>
      </c>
      <c r="H16" s="39" t="s">
        <v>24</v>
      </c>
      <c r="I16" s="39" t="s">
        <v>24</v>
      </c>
      <c r="J16" s="39" t="s">
        <v>24</v>
      </c>
      <c r="L16" s="11" t="s">
        <v>23</v>
      </c>
      <c r="M16" s="11">
        <v>0.3</v>
      </c>
      <c r="Q16" s="11">
        <f>P15/R15</f>
        <v>49.471458773784356</v>
      </c>
      <c r="R16">
        <v>0.26611111111111113</v>
      </c>
      <c r="T16" s="15">
        <f>SUM(T11:T15)</f>
        <v>31.533333333333331</v>
      </c>
    </row>
    <row r="17" spans="1:17" ht="15.75" x14ac:dyDescent="0.25">
      <c r="A17" s="38">
        <f t="shared" si="5"/>
        <v>2.9999999999999996</v>
      </c>
      <c r="B17" s="24" t="s">
        <v>16</v>
      </c>
      <c r="C17" s="25">
        <v>0.5</v>
      </c>
      <c r="D17" s="19">
        <f t="shared" ref="D17" si="7">C17/$Q$14*60/100+F16</f>
        <v>17.550000000000008</v>
      </c>
      <c r="E17" s="20">
        <v>1</v>
      </c>
      <c r="F17" s="21">
        <f t="shared" si="4"/>
        <v>17.560000000000009</v>
      </c>
      <c r="G17" s="36" t="s">
        <v>25</v>
      </c>
      <c r="H17" s="21">
        <f>C18/$Q$13*60/100+J18+0.01</f>
        <v>18.310000000000006</v>
      </c>
      <c r="I17" s="20">
        <v>2</v>
      </c>
      <c r="J17" s="21">
        <f t="shared" ref="J17:J19" si="8">H17+I17/100</f>
        <v>18.330000000000005</v>
      </c>
      <c r="L17" s="11" t="s">
        <v>26</v>
      </c>
      <c r="M17" s="11">
        <v>0.5</v>
      </c>
    </row>
    <row r="18" spans="1:17" ht="15.75" x14ac:dyDescent="0.25">
      <c r="A18" s="38">
        <f t="shared" si="5"/>
        <v>3.5999999999999996</v>
      </c>
      <c r="B18" s="24" t="s">
        <v>16</v>
      </c>
      <c r="C18" s="25">
        <v>0.6</v>
      </c>
      <c r="D18" s="19">
        <f>C18/$Q$14*60/100+F17+0.01</f>
        <v>17.57800000000001</v>
      </c>
      <c r="E18" s="20">
        <v>1</v>
      </c>
      <c r="F18" s="21">
        <f t="shared" si="4"/>
        <v>17.588000000000012</v>
      </c>
      <c r="G18" s="36" t="s">
        <v>27</v>
      </c>
      <c r="H18" s="21">
        <f>C19/$Q$13*60/100+J19</f>
        <v>18.281000000000002</v>
      </c>
      <c r="I18" s="20">
        <v>1</v>
      </c>
      <c r="J18" s="21">
        <f t="shared" si="8"/>
        <v>18.291000000000004</v>
      </c>
      <c r="L18" s="11" t="s">
        <v>28</v>
      </c>
      <c r="M18" s="11">
        <v>0.6</v>
      </c>
    </row>
    <row r="19" spans="1:17" ht="15.75" x14ac:dyDescent="0.25">
      <c r="A19" s="38">
        <f t="shared" si="5"/>
        <v>4.3999999999999995</v>
      </c>
      <c r="B19" s="24" t="s">
        <v>16</v>
      </c>
      <c r="C19" s="25">
        <v>0.8</v>
      </c>
      <c r="D19" s="19">
        <v>18</v>
      </c>
      <c r="E19" s="20">
        <v>1</v>
      </c>
      <c r="F19" s="21">
        <f t="shared" si="4"/>
        <v>18.010000000000002</v>
      </c>
      <c r="G19" s="36" t="s">
        <v>29</v>
      </c>
      <c r="H19" s="21">
        <f>C20/$Q$12*60/100+J20</f>
        <v>18.259</v>
      </c>
      <c r="I19" s="20">
        <v>1</v>
      </c>
      <c r="J19" s="21">
        <f t="shared" si="8"/>
        <v>18.269000000000002</v>
      </c>
      <c r="L19" s="11" t="s">
        <v>15</v>
      </c>
      <c r="M19" s="11">
        <v>0.8</v>
      </c>
    </row>
    <row r="20" spans="1:17" ht="15.75" x14ac:dyDescent="0.25">
      <c r="A20" s="38">
        <f t="shared" si="5"/>
        <v>10.399999999999999</v>
      </c>
      <c r="B20" s="24" t="s">
        <v>16</v>
      </c>
      <c r="C20" s="25">
        <v>6</v>
      </c>
      <c r="D20" s="19">
        <f>C20/$Q$12*60/100+F19</f>
        <v>18.07</v>
      </c>
      <c r="E20" s="20">
        <v>1</v>
      </c>
      <c r="F20" s="21">
        <f>D20+E20/100</f>
        <v>18.080000000000002</v>
      </c>
      <c r="G20" s="36" t="s">
        <v>30</v>
      </c>
      <c r="H20" s="21">
        <f>C21/$Q$13*60/100+J21</f>
        <v>18.189</v>
      </c>
      <c r="I20" s="20">
        <v>1</v>
      </c>
      <c r="J20" s="21">
        <f>H20+I20/100</f>
        <v>18.199000000000002</v>
      </c>
      <c r="L20" s="11" t="s">
        <v>30</v>
      </c>
      <c r="M20" s="11">
        <v>6</v>
      </c>
    </row>
    <row r="21" spans="1:17" ht="15.75" x14ac:dyDescent="0.25">
      <c r="A21" s="38">
        <f t="shared" si="5"/>
        <v>12.999999999999998</v>
      </c>
      <c r="B21" s="24" t="s">
        <v>16</v>
      </c>
      <c r="C21" s="25">
        <v>2.6</v>
      </c>
      <c r="D21" s="19">
        <f>C21/$Q$13*60/100+F20</f>
        <v>18.119000000000003</v>
      </c>
      <c r="E21" s="20"/>
      <c r="F21" s="21"/>
      <c r="G21" s="36" t="s">
        <v>31</v>
      </c>
      <c r="H21" s="21"/>
      <c r="I21" s="20"/>
      <c r="J21" s="21">
        <v>18.149999999999999</v>
      </c>
      <c r="L21" s="11" t="s">
        <v>32</v>
      </c>
      <c r="M21" s="11">
        <v>1</v>
      </c>
    </row>
    <row r="22" spans="1:17" x14ac:dyDescent="0.25">
      <c r="L22" s="11" t="s">
        <v>31</v>
      </c>
      <c r="M22" s="11">
        <v>1.6</v>
      </c>
    </row>
    <row r="23" spans="1:17" x14ac:dyDescent="0.25">
      <c r="L23" s="28"/>
      <c r="M23">
        <v>12.999999999999998</v>
      </c>
      <c r="Q23">
        <f>45/60</f>
        <v>0.75</v>
      </c>
    </row>
    <row r="25" spans="1:17" ht="18.75" x14ac:dyDescent="0.3">
      <c r="C25" s="1"/>
      <c r="D25" s="29"/>
      <c r="E25" s="29"/>
      <c r="F25" s="29"/>
      <c r="G25" s="29"/>
      <c r="H25" s="29"/>
      <c r="I25" s="29"/>
      <c r="J25" s="1"/>
    </row>
    <row r="26" spans="1:17" ht="18.75" x14ac:dyDescent="0.3">
      <c r="A26" s="47" t="s">
        <v>33</v>
      </c>
      <c r="B26" s="48"/>
      <c r="C26" s="48"/>
      <c r="D26" s="48"/>
      <c r="E26" s="48"/>
      <c r="F26" s="40" t="s">
        <v>34</v>
      </c>
      <c r="G26" s="40"/>
      <c r="H26" s="40"/>
      <c r="I26" s="40"/>
      <c r="J26" s="40"/>
    </row>
    <row r="27" spans="1:17" ht="18.75" x14ac:dyDescent="0.3">
      <c r="A27" s="31" t="s">
        <v>35</v>
      </c>
      <c r="B27" s="32"/>
      <c r="C27" s="32"/>
      <c r="D27" s="31"/>
      <c r="E27" s="31"/>
      <c r="F27" s="40" t="s">
        <v>36</v>
      </c>
      <c r="G27" s="61" t="s">
        <v>37</v>
      </c>
      <c r="H27" s="62"/>
      <c r="I27" s="41">
        <f>13/(19/60)</f>
        <v>41.05263157894737</v>
      </c>
      <c r="J27" s="40" t="s">
        <v>38</v>
      </c>
    </row>
    <row r="28" spans="1:17" ht="18.75" x14ac:dyDescent="0.3">
      <c r="A28" s="31" t="s">
        <v>39</v>
      </c>
      <c r="B28" s="32"/>
      <c r="C28" s="32"/>
      <c r="D28" s="31"/>
      <c r="E28" s="31"/>
      <c r="F28" s="40" t="s">
        <v>40</v>
      </c>
      <c r="G28" s="61" t="s">
        <v>41</v>
      </c>
      <c r="H28" s="62"/>
      <c r="I28" s="41">
        <f>13/(27/60)</f>
        <v>28.888888888888889</v>
      </c>
      <c r="J28" s="40" t="s">
        <v>38</v>
      </c>
    </row>
    <row r="33" spans="4:9" x14ac:dyDescent="0.25">
      <c r="D33" s="28"/>
      <c r="E33" s="28"/>
      <c r="F33" s="34"/>
      <c r="G33" s="35"/>
      <c r="H33" s="34"/>
      <c r="I33" s="35"/>
    </row>
    <row r="34" spans="4:9" x14ac:dyDescent="0.25">
      <c r="D34" s="28"/>
      <c r="E34" s="28"/>
      <c r="F34" s="28"/>
      <c r="G34" s="28"/>
      <c r="H34" s="28"/>
      <c r="I34" s="28"/>
    </row>
  </sheetData>
  <mergeCells count="12">
    <mergeCell ref="A11:C11"/>
    <mergeCell ref="A26:E26"/>
    <mergeCell ref="G27:H27"/>
    <mergeCell ref="G28:H28"/>
    <mergeCell ref="C1:J1"/>
    <mergeCell ref="C2:J2"/>
    <mergeCell ref="C4:J4"/>
    <mergeCell ref="C6:J6"/>
    <mergeCell ref="C8:J8"/>
    <mergeCell ref="A10:C10"/>
    <mergeCell ref="D10:F10"/>
    <mergeCell ref="H10:J10"/>
  </mergeCells>
  <pageMargins left="0.7" right="0.2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>
      <selection activeCell="C1" sqref="C1:J1"/>
    </sheetView>
  </sheetViews>
  <sheetFormatPr defaultRowHeight="15" x14ac:dyDescent="0.25"/>
  <cols>
    <col min="1" max="1" width="4.85546875" customWidth="1"/>
    <col min="2" max="2" width="1.28515625" customWidth="1"/>
    <col min="3" max="3" width="4.140625" customWidth="1"/>
    <col min="5" max="5" width="8.7109375" customWidth="1"/>
    <col min="6" max="6" width="9.42578125" customWidth="1"/>
    <col min="7" max="7" width="28" customWidth="1"/>
    <col min="9" max="9" width="8.140625" customWidth="1"/>
    <col min="10" max="10" width="9.85546875" customWidth="1"/>
    <col min="12" max="12" width="13" hidden="1" customWidth="1"/>
    <col min="13" max="21" width="0" hidden="1" customWidth="1"/>
  </cols>
  <sheetData>
    <row r="1" spans="1:20" ht="18.75" x14ac:dyDescent="0.3">
      <c r="C1" s="63"/>
      <c r="D1" s="63"/>
      <c r="E1" s="63"/>
      <c r="F1" s="63"/>
      <c r="G1" s="63"/>
      <c r="H1" s="63"/>
      <c r="I1" s="63"/>
      <c r="J1" s="63"/>
    </row>
    <row r="2" spans="1:20" s="1" customFormat="1" ht="23.25" x14ac:dyDescent="0.35">
      <c r="C2" s="51" t="s">
        <v>0</v>
      </c>
      <c r="D2" s="52"/>
      <c r="E2" s="52"/>
      <c r="F2" s="52"/>
      <c r="G2" s="52"/>
      <c r="H2" s="52"/>
      <c r="I2" s="52"/>
      <c r="J2" s="52"/>
    </row>
    <row r="3" spans="1:20" s="1" customFormat="1" ht="23.25" x14ac:dyDescent="0.35">
      <c r="C3" s="2"/>
      <c r="D3" s="3"/>
      <c r="E3" s="3"/>
      <c r="F3" s="3"/>
      <c r="G3" s="3"/>
      <c r="H3" s="3"/>
      <c r="I3" s="3"/>
      <c r="J3" s="3"/>
    </row>
    <row r="4" spans="1:20" s="1" customFormat="1" ht="23.25" x14ac:dyDescent="0.35">
      <c r="C4" s="53" t="s">
        <v>1</v>
      </c>
      <c r="D4" s="52"/>
      <c r="E4" s="52"/>
      <c r="F4" s="52"/>
      <c r="G4" s="52"/>
      <c r="H4" s="52"/>
      <c r="I4" s="52"/>
      <c r="J4" s="52"/>
    </row>
    <row r="5" spans="1:20" s="1" customFormat="1" ht="23.25" x14ac:dyDescent="0.35">
      <c r="C5" s="4"/>
      <c r="D5" s="3"/>
      <c r="E5" s="3"/>
      <c r="F5" s="3"/>
      <c r="G5" s="3"/>
      <c r="H5" s="3"/>
      <c r="I5" s="3"/>
      <c r="J5" s="3"/>
    </row>
    <row r="6" spans="1:20" ht="18.75" x14ac:dyDescent="0.3">
      <c r="C6" s="54" t="s">
        <v>42</v>
      </c>
      <c r="D6" s="55"/>
      <c r="E6" s="55"/>
      <c r="F6" s="55"/>
      <c r="G6" s="55"/>
      <c r="H6" s="55"/>
      <c r="I6" s="55"/>
      <c r="J6" s="55"/>
    </row>
    <row r="7" spans="1:20" ht="18.75" x14ac:dyDescent="0.3">
      <c r="C7" s="5"/>
      <c r="D7" s="6"/>
      <c r="E7" s="6"/>
      <c r="F7" s="6"/>
      <c r="G7" s="6"/>
      <c r="H7" s="6"/>
      <c r="I7" s="6"/>
      <c r="J7" s="6"/>
    </row>
    <row r="8" spans="1:20" ht="18.75" x14ac:dyDescent="0.3">
      <c r="C8" s="54" t="s">
        <v>3</v>
      </c>
      <c r="D8" s="55"/>
      <c r="E8" s="55"/>
      <c r="F8" s="55"/>
      <c r="G8" s="55"/>
      <c r="H8" s="55"/>
      <c r="I8" s="55"/>
      <c r="J8" s="55"/>
    </row>
    <row r="9" spans="1:20" x14ac:dyDescent="0.25">
      <c r="G9" s="42"/>
    </row>
    <row r="10" spans="1:20" ht="15.75" x14ac:dyDescent="0.25">
      <c r="A10" s="56" t="s">
        <v>4</v>
      </c>
      <c r="B10" s="57"/>
      <c r="C10" s="58"/>
      <c r="D10" s="59" t="s">
        <v>5</v>
      </c>
      <c r="E10" s="60"/>
      <c r="F10" s="60"/>
      <c r="G10" s="43"/>
      <c r="H10" s="60" t="s">
        <v>6</v>
      </c>
      <c r="I10" s="60"/>
      <c r="J10" s="60"/>
      <c r="K10" s="9"/>
      <c r="L10" s="10"/>
      <c r="M10" s="11" t="s">
        <v>4</v>
      </c>
      <c r="S10" t="s">
        <v>7</v>
      </c>
      <c r="T10" t="s">
        <v>8</v>
      </c>
    </row>
    <row r="11" spans="1:20" ht="15.75" x14ac:dyDescent="0.25">
      <c r="A11" s="44" t="s">
        <v>9</v>
      </c>
      <c r="B11" s="45"/>
      <c r="C11" s="46" t="s">
        <v>10</v>
      </c>
      <c r="D11" s="12" t="s">
        <v>11</v>
      </c>
      <c r="E11" s="8" t="s">
        <v>12</v>
      </c>
      <c r="F11" s="8" t="s">
        <v>13</v>
      </c>
      <c r="G11" s="8" t="s">
        <v>14</v>
      </c>
      <c r="H11" s="8" t="s">
        <v>11</v>
      </c>
      <c r="I11" s="8" t="s">
        <v>12</v>
      </c>
      <c r="J11" s="8" t="s">
        <v>13</v>
      </c>
      <c r="K11" s="9"/>
      <c r="L11" s="10" t="s">
        <v>14</v>
      </c>
      <c r="M11" s="11" t="s">
        <v>10</v>
      </c>
      <c r="P11" s="11"/>
      <c r="Q11" s="11"/>
      <c r="R11" s="13"/>
      <c r="S11" s="14"/>
      <c r="T11" s="15"/>
    </row>
    <row r="12" spans="1:20" ht="15.75" x14ac:dyDescent="0.25">
      <c r="A12" s="16"/>
      <c r="B12" s="17"/>
      <c r="C12" s="18"/>
      <c r="D12" s="19"/>
      <c r="E12" s="20"/>
      <c r="F12" s="21">
        <v>11</v>
      </c>
      <c r="G12" s="36" t="s">
        <v>15</v>
      </c>
      <c r="H12" s="21">
        <f>C13/$Q$13*60/100+J13</f>
        <v>12.073</v>
      </c>
      <c r="I12" s="20"/>
      <c r="J12" s="21"/>
      <c r="L12" s="11" t="s">
        <v>15</v>
      </c>
      <c r="M12" s="11"/>
      <c r="P12" s="11">
        <v>6</v>
      </c>
      <c r="Q12" s="11">
        <v>60</v>
      </c>
      <c r="R12" s="13">
        <f t="shared" ref="R12:R14" si="0">P12/Q12</f>
        <v>0.1</v>
      </c>
      <c r="S12" s="14">
        <f t="shared" ref="S12:S13" si="1">P12/Q12</f>
        <v>0.1</v>
      </c>
      <c r="T12" s="15">
        <f t="shared" ref="T12:T15" si="2">S12*60</f>
        <v>6</v>
      </c>
    </row>
    <row r="13" spans="1:20" ht="15.75" x14ac:dyDescent="0.25">
      <c r="A13" s="37">
        <v>1.2</v>
      </c>
      <c r="B13" s="24" t="s">
        <v>16</v>
      </c>
      <c r="C13" s="25">
        <v>1.2</v>
      </c>
      <c r="D13" s="19">
        <f>C13/$Q$14*60/100+F12</f>
        <v>11.016</v>
      </c>
      <c r="E13" s="20">
        <v>1</v>
      </c>
      <c r="F13" s="21">
        <f>D13+E13/100</f>
        <v>11.026</v>
      </c>
      <c r="G13" s="36" t="s">
        <v>17</v>
      </c>
      <c r="H13" s="21">
        <f>C14/$Q$13*60/100+J14+0.01</f>
        <v>12.045</v>
      </c>
      <c r="I13" s="20">
        <v>1</v>
      </c>
      <c r="J13" s="21">
        <f t="shared" ref="J13:J15" si="3">H13+I13/100</f>
        <v>12.055</v>
      </c>
      <c r="L13" s="11" t="s">
        <v>18</v>
      </c>
      <c r="M13" s="11">
        <v>1.2</v>
      </c>
      <c r="P13" s="11">
        <v>2.6</v>
      </c>
      <c r="Q13" s="11">
        <v>40</v>
      </c>
      <c r="R13" s="13">
        <f t="shared" si="0"/>
        <v>6.5000000000000002E-2</v>
      </c>
      <c r="S13" s="14">
        <f t="shared" si="1"/>
        <v>6.5000000000000002E-2</v>
      </c>
      <c r="T13" s="15">
        <f t="shared" si="2"/>
        <v>3.9000000000000004</v>
      </c>
    </row>
    <row r="14" spans="1:20" ht="15.75" x14ac:dyDescent="0.25">
      <c r="A14" s="38">
        <f>A13+C14</f>
        <v>1.7999999999999998</v>
      </c>
      <c r="B14" s="24" t="s">
        <v>16</v>
      </c>
      <c r="C14" s="25">
        <v>0.6</v>
      </c>
      <c r="D14" s="19">
        <f>C14/$Q$14*60/100+F13+0.01</f>
        <v>11.043999999999999</v>
      </c>
      <c r="E14" s="20">
        <v>1</v>
      </c>
      <c r="F14" s="21">
        <f t="shared" ref="F14:F19" si="4">D14+E14/100</f>
        <v>11.053999999999998</v>
      </c>
      <c r="G14" s="36" t="s">
        <v>19</v>
      </c>
      <c r="H14" s="21">
        <f>C15/$Q$13*60/100+J15</f>
        <v>12.016</v>
      </c>
      <c r="I14" s="20">
        <v>1</v>
      </c>
      <c r="J14" s="21">
        <f t="shared" si="3"/>
        <v>12.026</v>
      </c>
      <c r="L14" s="11" t="s">
        <v>20</v>
      </c>
      <c r="M14" s="11">
        <v>0.6</v>
      </c>
      <c r="P14" s="11">
        <v>4.4000000000000004</v>
      </c>
      <c r="Q14" s="11">
        <v>45</v>
      </c>
      <c r="R14" s="13">
        <f t="shared" si="0"/>
        <v>9.7777777777777783E-2</v>
      </c>
      <c r="S14" s="14">
        <f>P14/Q14</f>
        <v>9.7777777777777783E-2</v>
      </c>
      <c r="T14" s="15">
        <f t="shared" si="2"/>
        <v>5.8666666666666671</v>
      </c>
    </row>
    <row r="15" spans="1:20" ht="15.75" x14ac:dyDescent="0.25">
      <c r="A15" s="38">
        <f t="shared" ref="A15:A21" si="5">A14+C15</f>
        <v>2.1999999999999997</v>
      </c>
      <c r="B15" s="24" t="s">
        <v>16</v>
      </c>
      <c r="C15" s="25">
        <v>0.4</v>
      </c>
      <c r="D15" s="19">
        <f t="shared" ref="D15" si="6">C15/$Q$14*60/100+F14</f>
        <v>11.059333333333331</v>
      </c>
      <c r="E15" s="20">
        <v>1</v>
      </c>
      <c r="F15" s="21">
        <f t="shared" si="4"/>
        <v>11.069333333333331</v>
      </c>
      <c r="G15" s="36" t="s">
        <v>21</v>
      </c>
      <c r="H15" s="21">
        <v>12</v>
      </c>
      <c r="I15" s="20">
        <v>1</v>
      </c>
      <c r="J15" s="21">
        <f t="shared" si="3"/>
        <v>12.01</v>
      </c>
      <c r="L15" s="11" t="s">
        <v>22</v>
      </c>
      <c r="M15" s="11">
        <v>0.4</v>
      </c>
      <c r="P15" s="11">
        <f>SUM(P11:P14)</f>
        <v>13</v>
      </c>
      <c r="Q15">
        <v>0.26611111111111102</v>
      </c>
      <c r="R15" s="13">
        <f>SUM(R11:R14)</f>
        <v>0.26277777777777778</v>
      </c>
      <c r="S15" s="14">
        <f>SUM(S11:S14)</f>
        <v>0.26277777777777778</v>
      </c>
      <c r="T15" s="15">
        <f t="shared" si="2"/>
        <v>15.766666666666666</v>
      </c>
    </row>
    <row r="16" spans="1:20" ht="15.75" x14ac:dyDescent="0.25">
      <c r="A16" s="38">
        <f t="shared" si="5"/>
        <v>2.4999999999999996</v>
      </c>
      <c r="B16" s="24" t="s">
        <v>16</v>
      </c>
      <c r="C16" s="25">
        <v>0.3</v>
      </c>
      <c r="D16" s="19">
        <f>C16/$Q$14*60/100+F15+0.01</f>
        <v>11.08333333333333</v>
      </c>
      <c r="E16" s="20">
        <v>1</v>
      </c>
      <c r="F16" s="21">
        <f t="shared" si="4"/>
        <v>11.09333333333333</v>
      </c>
      <c r="G16" s="36" t="s">
        <v>23</v>
      </c>
      <c r="H16" s="39" t="s">
        <v>24</v>
      </c>
      <c r="I16" s="39" t="s">
        <v>24</v>
      </c>
      <c r="J16" s="39" t="s">
        <v>24</v>
      </c>
      <c r="L16" s="11" t="s">
        <v>23</v>
      </c>
      <c r="M16" s="11">
        <v>0.3</v>
      </c>
      <c r="Q16" s="11">
        <f>P15/R15</f>
        <v>49.471458773784356</v>
      </c>
      <c r="R16">
        <v>0.26611111111111113</v>
      </c>
      <c r="T16" s="15">
        <f>SUM(T11:T15)</f>
        <v>31.533333333333331</v>
      </c>
    </row>
    <row r="17" spans="1:17" ht="15.75" x14ac:dyDescent="0.25">
      <c r="A17" s="38">
        <f t="shared" si="5"/>
        <v>2.9999999999999996</v>
      </c>
      <c r="B17" s="24" t="s">
        <v>16</v>
      </c>
      <c r="C17" s="25">
        <v>0.5</v>
      </c>
      <c r="D17" s="19">
        <f t="shared" ref="D17" si="7">C17/$Q$14*60/100+F16</f>
        <v>11.099999999999996</v>
      </c>
      <c r="E17" s="20">
        <v>1</v>
      </c>
      <c r="F17" s="21">
        <f t="shared" si="4"/>
        <v>11.109999999999996</v>
      </c>
      <c r="G17" s="36" t="s">
        <v>25</v>
      </c>
      <c r="H17" s="21">
        <f>C18/$Q$13*60/100+J18</f>
        <v>11.56</v>
      </c>
      <c r="I17" s="20">
        <v>2</v>
      </c>
      <c r="J17" s="21">
        <f t="shared" ref="J17:J19" si="8">H17+I17/100</f>
        <v>11.58</v>
      </c>
      <c r="L17" s="11" t="s">
        <v>26</v>
      </c>
      <c r="M17" s="11">
        <v>0.5</v>
      </c>
    </row>
    <row r="18" spans="1:17" ht="15.75" x14ac:dyDescent="0.25">
      <c r="A18" s="38">
        <f t="shared" si="5"/>
        <v>3.5999999999999996</v>
      </c>
      <c r="B18" s="24" t="s">
        <v>16</v>
      </c>
      <c r="C18" s="25">
        <v>0.6</v>
      </c>
      <c r="D18" s="19">
        <f>C18/$Q$14*60/100+F17+0.01</f>
        <v>11.127999999999995</v>
      </c>
      <c r="E18" s="20">
        <v>1</v>
      </c>
      <c r="F18" s="21">
        <f t="shared" si="4"/>
        <v>11.137999999999995</v>
      </c>
      <c r="G18" s="36" t="s">
        <v>27</v>
      </c>
      <c r="H18" s="21">
        <f>C19/$Q$13*60/100+J19+0.01</f>
        <v>11.541</v>
      </c>
      <c r="I18" s="20">
        <v>1</v>
      </c>
      <c r="J18" s="21">
        <f t="shared" si="8"/>
        <v>11.551</v>
      </c>
      <c r="L18" s="11" t="s">
        <v>28</v>
      </c>
      <c r="M18" s="11">
        <v>0.6</v>
      </c>
    </row>
    <row r="19" spans="1:17" ht="15.75" x14ac:dyDescent="0.25">
      <c r="A19" s="38">
        <f t="shared" si="5"/>
        <v>4.3999999999999995</v>
      </c>
      <c r="B19" s="24" t="s">
        <v>16</v>
      </c>
      <c r="C19" s="25">
        <v>0.8</v>
      </c>
      <c r="D19" s="19">
        <f t="shared" ref="D19" si="9">C19/$Q$14*60/100+F18</f>
        <v>11.148666666666662</v>
      </c>
      <c r="E19" s="20">
        <v>1</v>
      </c>
      <c r="F19" s="21">
        <f t="shared" si="4"/>
        <v>11.158666666666662</v>
      </c>
      <c r="G19" s="36" t="s">
        <v>29</v>
      </c>
      <c r="H19" s="21">
        <f>C20/$Q$12*60/100+J20</f>
        <v>11.509</v>
      </c>
      <c r="I19" s="20">
        <v>1</v>
      </c>
      <c r="J19" s="21">
        <f t="shared" si="8"/>
        <v>11.519</v>
      </c>
      <c r="L19" s="11" t="s">
        <v>15</v>
      </c>
      <c r="M19" s="11">
        <v>0.8</v>
      </c>
    </row>
    <row r="20" spans="1:17" ht="15.75" x14ac:dyDescent="0.25">
      <c r="A20" s="38">
        <f t="shared" si="5"/>
        <v>10.399999999999999</v>
      </c>
      <c r="B20" s="24" t="s">
        <v>16</v>
      </c>
      <c r="C20" s="25">
        <v>6</v>
      </c>
      <c r="D20" s="19">
        <f>C20/$Q$12*60/100+F19</f>
        <v>11.218666666666662</v>
      </c>
      <c r="E20" s="20">
        <v>1</v>
      </c>
      <c r="F20" s="21">
        <f>D20+E20/100</f>
        <v>11.228666666666662</v>
      </c>
      <c r="G20" s="36" t="s">
        <v>30</v>
      </c>
      <c r="H20" s="21">
        <f>C21/$Q$13*60/100+J21</f>
        <v>11.439</v>
      </c>
      <c r="I20" s="20">
        <v>1</v>
      </c>
      <c r="J20" s="21">
        <f>H20+I20/100</f>
        <v>11.449</v>
      </c>
      <c r="L20" s="11" t="s">
        <v>30</v>
      </c>
      <c r="M20" s="11">
        <v>6</v>
      </c>
    </row>
    <row r="21" spans="1:17" ht="15.75" x14ac:dyDescent="0.25">
      <c r="A21" s="38">
        <f t="shared" si="5"/>
        <v>12.999999999999998</v>
      </c>
      <c r="B21" s="24" t="s">
        <v>16</v>
      </c>
      <c r="C21" s="25">
        <v>2.6</v>
      </c>
      <c r="D21" s="19">
        <f>C21/$Q$13*60/100+F20</f>
        <v>11.267666666666662</v>
      </c>
      <c r="E21" s="20"/>
      <c r="F21" s="21"/>
      <c r="G21" s="36" t="s">
        <v>31</v>
      </c>
      <c r="H21" s="21"/>
      <c r="I21" s="20"/>
      <c r="J21" s="21">
        <v>11.4</v>
      </c>
      <c r="L21" s="11" t="s">
        <v>32</v>
      </c>
      <c r="M21" s="11">
        <v>1</v>
      </c>
    </row>
    <row r="22" spans="1:17" x14ac:dyDescent="0.25">
      <c r="L22" s="11" t="s">
        <v>31</v>
      </c>
      <c r="M22" s="11">
        <v>1.6</v>
      </c>
    </row>
    <row r="23" spans="1:17" x14ac:dyDescent="0.25">
      <c r="L23" s="28"/>
      <c r="M23">
        <v>12.999999999999998</v>
      </c>
      <c r="Q23">
        <f>45/60</f>
        <v>0.75</v>
      </c>
    </row>
    <row r="25" spans="1:17" ht="18.75" x14ac:dyDescent="0.3">
      <c r="C25" s="1"/>
      <c r="D25" s="29"/>
      <c r="E25" s="29"/>
      <c r="F25" s="29"/>
      <c r="G25" s="29"/>
      <c r="H25" s="29"/>
      <c r="I25" s="29"/>
      <c r="J25" s="1"/>
    </row>
    <row r="26" spans="1:17" ht="18.75" x14ac:dyDescent="0.3">
      <c r="A26" s="47" t="s">
        <v>33</v>
      </c>
      <c r="B26" s="48"/>
      <c r="C26" s="48"/>
      <c r="D26" s="48"/>
      <c r="E26" s="48"/>
      <c r="F26" s="40" t="s">
        <v>34</v>
      </c>
      <c r="G26" s="40"/>
      <c r="H26" s="40"/>
      <c r="I26" s="40"/>
      <c r="J26" s="40"/>
    </row>
    <row r="27" spans="1:17" ht="18.75" x14ac:dyDescent="0.3">
      <c r="A27" s="31" t="s">
        <v>35</v>
      </c>
      <c r="B27" s="32"/>
      <c r="C27" s="32"/>
      <c r="D27" s="31"/>
      <c r="E27" s="31"/>
      <c r="F27" s="40" t="s">
        <v>36</v>
      </c>
      <c r="G27" s="61" t="s">
        <v>37</v>
      </c>
      <c r="H27" s="62"/>
      <c r="I27" s="41">
        <f>13/(19/60)</f>
        <v>41.05263157894737</v>
      </c>
      <c r="J27" s="40" t="s">
        <v>38</v>
      </c>
    </row>
    <row r="28" spans="1:17" ht="18.75" x14ac:dyDescent="0.3">
      <c r="A28" s="31" t="s">
        <v>39</v>
      </c>
      <c r="B28" s="32"/>
      <c r="C28" s="32"/>
      <c r="D28" s="31"/>
      <c r="E28" s="31"/>
      <c r="F28" s="40" t="s">
        <v>40</v>
      </c>
      <c r="G28" s="61" t="s">
        <v>41</v>
      </c>
      <c r="H28" s="62"/>
      <c r="I28" s="41">
        <f>13/(27/60)</f>
        <v>28.888888888888889</v>
      </c>
      <c r="J28" s="40" t="s">
        <v>38</v>
      </c>
    </row>
    <row r="33" spans="4:9" x14ac:dyDescent="0.25">
      <c r="D33" s="28"/>
      <c r="E33" s="28"/>
      <c r="F33" s="34"/>
      <c r="G33" s="35"/>
      <c r="H33" s="34"/>
      <c r="I33" s="35"/>
    </row>
    <row r="34" spans="4:9" x14ac:dyDescent="0.25">
      <c r="D34" s="28"/>
      <c r="E34" s="28"/>
      <c r="F34" s="28"/>
      <c r="G34" s="28"/>
      <c r="H34" s="28"/>
      <c r="I34" s="28"/>
    </row>
  </sheetData>
  <mergeCells count="12">
    <mergeCell ref="A11:C11"/>
    <mergeCell ref="A26:E26"/>
    <mergeCell ref="G27:H27"/>
    <mergeCell ref="G28:H28"/>
    <mergeCell ref="C1:J1"/>
    <mergeCell ref="C2:J2"/>
    <mergeCell ref="C4:J4"/>
    <mergeCell ref="C6:J6"/>
    <mergeCell ref="C8:J8"/>
    <mergeCell ref="A10:C10"/>
    <mergeCell ref="D10:F10"/>
    <mergeCell ref="H10:J10"/>
  </mergeCells>
  <pageMargins left="0.7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A19" workbookViewId="0">
      <selection activeCell="C1" sqref="C1:J1"/>
    </sheetView>
  </sheetViews>
  <sheetFormatPr defaultRowHeight="15" x14ac:dyDescent="0.25"/>
  <cols>
    <col min="1" max="1" width="4.85546875" customWidth="1"/>
    <col min="2" max="2" width="1.28515625" customWidth="1"/>
    <col min="3" max="3" width="4.140625" customWidth="1"/>
    <col min="5" max="5" width="8.7109375" customWidth="1"/>
    <col min="6" max="6" width="9.42578125" customWidth="1"/>
    <col min="7" max="7" width="28" customWidth="1"/>
    <col min="9" max="9" width="8.140625" customWidth="1"/>
    <col min="10" max="10" width="9.85546875" customWidth="1"/>
    <col min="12" max="12" width="13" hidden="1" customWidth="1"/>
    <col min="13" max="21" width="0" hidden="1" customWidth="1"/>
  </cols>
  <sheetData>
    <row r="1" spans="1:20" ht="18.75" x14ac:dyDescent="0.3">
      <c r="C1" s="63"/>
      <c r="D1" s="63"/>
      <c r="E1" s="63"/>
      <c r="F1" s="63"/>
      <c r="G1" s="63"/>
      <c r="H1" s="63"/>
      <c r="I1" s="63"/>
      <c r="J1" s="63"/>
    </row>
    <row r="2" spans="1:20" s="1" customFormat="1" ht="23.25" x14ac:dyDescent="0.35">
      <c r="C2" s="51" t="s">
        <v>0</v>
      </c>
      <c r="D2" s="52"/>
      <c r="E2" s="52"/>
      <c r="F2" s="52"/>
      <c r="G2" s="52"/>
      <c r="H2" s="52"/>
      <c r="I2" s="52"/>
      <c r="J2" s="52"/>
    </row>
    <row r="3" spans="1:20" s="1" customFormat="1" ht="23.25" x14ac:dyDescent="0.35">
      <c r="C3" s="2"/>
      <c r="D3" s="3"/>
      <c r="E3" s="3"/>
      <c r="F3" s="3"/>
      <c r="G3" s="3"/>
      <c r="H3" s="3"/>
      <c r="I3" s="3"/>
      <c r="J3" s="3"/>
    </row>
    <row r="4" spans="1:20" s="1" customFormat="1" ht="23.25" x14ac:dyDescent="0.35">
      <c r="C4" s="53" t="s">
        <v>1</v>
      </c>
      <c r="D4" s="52"/>
      <c r="E4" s="52"/>
      <c r="F4" s="52"/>
      <c r="G4" s="52"/>
      <c r="H4" s="52"/>
      <c r="I4" s="52"/>
      <c r="J4" s="52"/>
    </row>
    <row r="5" spans="1:20" s="1" customFormat="1" ht="23.25" x14ac:dyDescent="0.35">
      <c r="C5" s="4"/>
      <c r="D5" s="3"/>
      <c r="E5" s="3"/>
      <c r="F5" s="3"/>
      <c r="G5" s="3"/>
      <c r="H5" s="3"/>
      <c r="I5" s="3"/>
      <c r="J5" s="3"/>
    </row>
    <row r="6" spans="1:20" ht="18.75" x14ac:dyDescent="0.3">
      <c r="C6" s="54" t="s">
        <v>42</v>
      </c>
      <c r="D6" s="55"/>
      <c r="E6" s="55"/>
      <c r="F6" s="55"/>
      <c r="G6" s="55"/>
      <c r="H6" s="55"/>
      <c r="I6" s="55"/>
      <c r="J6" s="55"/>
    </row>
    <row r="7" spans="1:20" ht="18.75" x14ac:dyDescent="0.3">
      <c r="C7" s="5"/>
      <c r="D7" s="6"/>
      <c r="E7" s="6"/>
      <c r="F7" s="6"/>
      <c r="G7" s="6"/>
      <c r="H7" s="6"/>
      <c r="I7" s="6"/>
      <c r="J7" s="6"/>
    </row>
    <row r="8" spans="1:20" ht="18.75" x14ac:dyDescent="0.3">
      <c r="C8" s="54" t="s">
        <v>3</v>
      </c>
      <c r="D8" s="55"/>
      <c r="E8" s="55"/>
      <c r="F8" s="55"/>
      <c r="G8" s="55"/>
      <c r="H8" s="55"/>
      <c r="I8" s="55"/>
      <c r="J8" s="55"/>
    </row>
    <row r="9" spans="1:20" x14ac:dyDescent="0.25">
      <c r="G9" s="7"/>
    </row>
    <row r="10" spans="1:20" ht="15.75" x14ac:dyDescent="0.25">
      <c r="A10" s="56" t="s">
        <v>4</v>
      </c>
      <c r="B10" s="57"/>
      <c r="C10" s="58"/>
      <c r="D10" s="59" t="s">
        <v>5</v>
      </c>
      <c r="E10" s="60"/>
      <c r="F10" s="60"/>
      <c r="G10" s="8"/>
      <c r="H10" s="60" t="s">
        <v>6</v>
      </c>
      <c r="I10" s="60"/>
      <c r="J10" s="60"/>
      <c r="K10" s="9"/>
      <c r="L10" s="10"/>
      <c r="M10" s="11" t="s">
        <v>4</v>
      </c>
      <c r="S10" t="s">
        <v>7</v>
      </c>
      <c r="T10" t="s">
        <v>8</v>
      </c>
    </row>
    <row r="11" spans="1:20" ht="15.75" x14ac:dyDescent="0.25">
      <c r="A11" s="44" t="s">
        <v>9</v>
      </c>
      <c r="B11" s="45"/>
      <c r="C11" s="46" t="s">
        <v>10</v>
      </c>
      <c r="D11" s="12" t="s">
        <v>11</v>
      </c>
      <c r="E11" s="8" t="s">
        <v>12</v>
      </c>
      <c r="F11" s="8" t="s">
        <v>13</v>
      </c>
      <c r="G11" s="8" t="s">
        <v>14</v>
      </c>
      <c r="H11" s="8" t="s">
        <v>11</v>
      </c>
      <c r="I11" s="8" t="s">
        <v>12</v>
      </c>
      <c r="J11" s="8" t="s">
        <v>13</v>
      </c>
      <c r="K11" s="9"/>
      <c r="L11" s="10" t="s">
        <v>14</v>
      </c>
      <c r="M11" s="11" t="s">
        <v>10</v>
      </c>
      <c r="P11" s="11"/>
      <c r="Q11" s="11"/>
      <c r="R11" s="13"/>
      <c r="S11" s="14"/>
      <c r="T11" s="15"/>
    </row>
    <row r="12" spans="1:20" ht="15.75" x14ac:dyDescent="0.25">
      <c r="A12" s="16"/>
      <c r="B12" s="17"/>
      <c r="C12" s="18"/>
      <c r="D12" s="19"/>
      <c r="E12" s="20"/>
      <c r="F12" s="21">
        <v>15.15</v>
      </c>
      <c r="G12" s="36" t="s">
        <v>15</v>
      </c>
      <c r="H12" s="21">
        <f>C13/$Q$13*60/100+J13</f>
        <v>16.265000000000015</v>
      </c>
      <c r="I12" s="20"/>
      <c r="J12" s="21"/>
      <c r="L12" s="11" t="s">
        <v>15</v>
      </c>
      <c r="M12" s="11"/>
      <c r="P12" s="11">
        <v>6</v>
      </c>
      <c r="Q12" s="11">
        <v>60</v>
      </c>
      <c r="R12" s="13">
        <f t="shared" ref="R12:R14" si="0">P12/Q12</f>
        <v>0.1</v>
      </c>
      <c r="S12" s="14">
        <f t="shared" ref="S12:S13" si="1">P12/Q12</f>
        <v>0.1</v>
      </c>
      <c r="T12" s="15">
        <f t="shared" ref="T12:T15" si="2">S12*60</f>
        <v>6</v>
      </c>
    </row>
    <row r="13" spans="1:20" ht="15.75" x14ac:dyDescent="0.25">
      <c r="A13" s="37">
        <v>1.2</v>
      </c>
      <c r="B13" s="24" t="s">
        <v>16</v>
      </c>
      <c r="C13" s="25">
        <v>1.2</v>
      </c>
      <c r="D13" s="19">
        <f>C13/$Q$14*60/100+F12</f>
        <v>15.166</v>
      </c>
      <c r="E13" s="20">
        <v>1</v>
      </c>
      <c r="F13" s="21">
        <f>D13+E13/100</f>
        <v>15.176</v>
      </c>
      <c r="G13" s="36" t="s">
        <v>17</v>
      </c>
      <c r="H13" s="21">
        <f>C14/$Q$13*60/100+J14</f>
        <v>16.237000000000013</v>
      </c>
      <c r="I13" s="20">
        <v>1</v>
      </c>
      <c r="J13" s="21">
        <f t="shared" ref="J13:J14" si="3">H13+I13/100</f>
        <v>16.247000000000014</v>
      </c>
      <c r="L13" s="11" t="s">
        <v>18</v>
      </c>
      <c r="M13" s="11">
        <v>1.2</v>
      </c>
      <c r="P13" s="11">
        <v>2.6</v>
      </c>
      <c r="Q13" s="11">
        <v>40</v>
      </c>
      <c r="R13" s="13">
        <f t="shared" si="0"/>
        <v>6.5000000000000002E-2</v>
      </c>
      <c r="S13" s="14">
        <f t="shared" si="1"/>
        <v>6.5000000000000002E-2</v>
      </c>
      <c r="T13" s="15">
        <f t="shared" si="2"/>
        <v>3.9000000000000004</v>
      </c>
    </row>
    <row r="14" spans="1:20" ht="15.75" x14ac:dyDescent="0.25">
      <c r="A14" s="38">
        <f>A13+C14</f>
        <v>1.7999999999999998</v>
      </c>
      <c r="B14" s="24" t="s">
        <v>16</v>
      </c>
      <c r="C14" s="25">
        <v>0.6</v>
      </c>
      <c r="D14" s="19">
        <f>C14/$Q$14*60/100+F13+0.01</f>
        <v>15.193999999999999</v>
      </c>
      <c r="E14" s="20">
        <v>1</v>
      </c>
      <c r="F14" s="21">
        <f t="shared" ref="F14:F19" si="4">D14+E14/100</f>
        <v>15.203999999999999</v>
      </c>
      <c r="G14" s="36" t="s">
        <v>19</v>
      </c>
      <c r="H14" s="21">
        <f>C15/$Q$13*60/100+J15</f>
        <v>16.218000000000011</v>
      </c>
      <c r="I14" s="20">
        <v>1</v>
      </c>
      <c r="J14" s="21">
        <f t="shared" si="3"/>
        <v>16.228000000000012</v>
      </c>
      <c r="L14" s="11" t="s">
        <v>20</v>
      </c>
      <c r="M14" s="11">
        <v>0.6</v>
      </c>
      <c r="P14" s="11">
        <v>4.4000000000000004</v>
      </c>
      <c r="Q14" s="11">
        <v>45</v>
      </c>
      <c r="R14" s="13">
        <f t="shared" si="0"/>
        <v>9.7777777777777783E-2</v>
      </c>
      <c r="S14" s="14">
        <f>P14/Q14</f>
        <v>9.7777777777777783E-2</v>
      </c>
      <c r="T14" s="15">
        <f t="shared" si="2"/>
        <v>5.8666666666666671</v>
      </c>
    </row>
    <row r="15" spans="1:20" ht="15.75" x14ac:dyDescent="0.25">
      <c r="A15" s="38">
        <f t="shared" ref="A15:A21" si="5">A14+C15</f>
        <v>2.1999999999999997</v>
      </c>
      <c r="B15" s="24" t="s">
        <v>16</v>
      </c>
      <c r="C15" s="25">
        <v>0.4</v>
      </c>
      <c r="D15" s="19">
        <f t="shared" ref="D15" si="6">C15/$Q$14*60/100+F14</f>
        <v>15.209333333333332</v>
      </c>
      <c r="E15" s="20">
        <v>1</v>
      </c>
      <c r="F15" s="21">
        <f t="shared" si="4"/>
        <v>15.219333333333331</v>
      </c>
      <c r="G15" s="36" t="s">
        <v>21</v>
      </c>
      <c r="H15" s="21">
        <f>(C16+C17)/$Q$13*60/100+J17+0.01</f>
        <v>16.202000000000009</v>
      </c>
      <c r="I15" s="20">
        <v>1</v>
      </c>
      <c r="J15" s="21">
        <f>H15+I15/100</f>
        <v>16.21200000000001</v>
      </c>
      <c r="L15" s="11" t="s">
        <v>22</v>
      </c>
      <c r="M15" s="11">
        <v>0.4</v>
      </c>
      <c r="P15" s="11">
        <f>SUM(P11:P14)</f>
        <v>13</v>
      </c>
      <c r="Q15">
        <v>0.26611111111111102</v>
      </c>
      <c r="R15" s="13">
        <f>SUM(R11:R14)</f>
        <v>0.26277777777777778</v>
      </c>
      <c r="S15" s="14">
        <f>SUM(S11:S14)</f>
        <v>0.26277777777777778</v>
      </c>
      <c r="T15" s="15">
        <f t="shared" si="2"/>
        <v>15.766666666666666</v>
      </c>
    </row>
    <row r="16" spans="1:20" ht="15.75" x14ac:dyDescent="0.25">
      <c r="A16" s="38">
        <f t="shared" si="5"/>
        <v>2.4999999999999996</v>
      </c>
      <c r="B16" s="24" t="s">
        <v>16</v>
      </c>
      <c r="C16" s="25">
        <v>0.3</v>
      </c>
      <c r="D16" s="19">
        <f>C16/$Q$14*60/100+F15+0.01</f>
        <v>15.233333333333331</v>
      </c>
      <c r="E16" s="20">
        <v>1</v>
      </c>
      <c r="F16" s="21">
        <f t="shared" si="4"/>
        <v>15.243333333333331</v>
      </c>
      <c r="G16" s="36" t="s">
        <v>23</v>
      </c>
      <c r="H16" s="39" t="s">
        <v>24</v>
      </c>
      <c r="I16" s="39" t="s">
        <v>24</v>
      </c>
      <c r="J16" s="39" t="s">
        <v>24</v>
      </c>
      <c r="L16" s="11" t="s">
        <v>23</v>
      </c>
      <c r="M16" s="11">
        <v>0.3</v>
      </c>
      <c r="Q16" s="11">
        <f>P15/R15</f>
        <v>49.471458773784356</v>
      </c>
      <c r="R16">
        <v>0.26611111111111113</v>
      </c>
      <c r="T16" s="15">
        <f>SUM(T11:T15)</f>
        <v>31.533333333333331</v>
      </c>
    </row>
    <row r="17" spans="1:17" ht="15.75" x14ac:dyDescent="0.25">
      <c r="A17" s="38">
        <f t="shared" si="5"/>
        <v>2.9999999999999996</v>
      </c>
      <c r="B17" s="24" t="s">
        <v>16</v>
      </c>
      <c r="C17" s="25">
        <v>0.5</v>
      </c>
      <c r="D17" s="19">
        <f t="shared" ref="D17" si="7">C17/$Q$14*60/100+F16</f>
        <v>15.249999999999996</v>
      </c>
      <c r="E17" s="20">
        <v>1</v>
      </c>
      <c r="F17" s="21">
        <f t="shared" si="4"/>
        <v>15.259999999999996</v>
      </c>
      <c r="G17" s="36" t="s">
        <v>25</v>
      </c>
      <c r="H17" s="21">
        <f>C18/$Q$13*60/100+J18+0.01</f>
        <v>16.160000000000007</v>
      </c>
      <c r="I17" s="20">
        <v>2</v>
      </c>
      <c r="J17" s="21">
        <f t="shared" ref="J17:J19" si="8">H17+I17/100</f>
        <v>16.180000000000007</v>
      </c>
      <c r="L17" s="11" t="s">
        <v>26</v>
      </c>
      <c r="M17" s="11">
        <v>0.5</v>
      </c>
    </row>
    <row r="18" spans="1:17" ht="15.75" x14ac:dyDescent="0.25">
      <c r="A18" s="38">
        <f t="shared" si="5"/>
        <v>3.5999999999999996</v>
      </c>
      <c r="B18" s="24" t="s">
        <v>16</v>
      </c>
      <c r="C18" s="25">
        <v>0.6</v>
      </c>
      <c r="D18" s="19">
        <f>C18/$Q$14*60/100+F17+0.01</f>
        <v>15.277999999999995</v>
      </c>
      <c r="E18" s="20">
        <v>1</v>
      </c>
      <c r="F18" s="21">
        <f t="shared" si="4"/>
        <v>15.287999999999995</v>
      </c>
      <c r="G18" s="36" t="s">
        <v>27</v>
      </c>
      <c r="H18" s="21">
        <f>C19/$Q$13*60/100+J19</f>
        <v>16.131000000000004</v>
      </c>
      <c r="I18" s="20">
        <v>1</v>
      </c>
      <c r="J18" s="21">
        <f t="shared" si="8"/>
        <v>16.141000000000005</v>
      </c>
      <c r="L18" s="11" t="s">
        <v>28</v>
      </c>
      <c r="M18" s="11">
        <v>0.6</v>
      </c>
    </row>
    <row r="19" spans="1:17" ht="15.75" x14ac:dyDescent="0.25">
      <c r="A19" s="38">
        <f t="shared" si="5"/>
        <v>4.3999999999999995</v>
      </c>
      <c r="B19" s="24" t="s">
        <v>16</v>
      </c>
      <c r="C19" s="25">
        <v>0.8</v>
      </c>
      <c r="D19" s="19">
        <f t="shared" ref="D19" si="9">C19/$Q$14*60/100+F18</f>
        <v>15.298666666666662</v>
      </c>
      <c r="E19" s="20">
        <v>1</v>
      </c>
      <c r="F19" s="21">
        <f t="shared" si="4"/>
        <v>15.308666666666662</v>
      </c>
      <c r="G19" s="36" t="s">
        <v>29</v>
      </c>
      <c r="H19" s="21">
        <f>C20/$Q$12*60/100+J20</f>
        <v>16.109000000000002</v>
      </c>
      <c r="I19" s="20">
        <v>1</v>
      </c>
      <c r="J19" s="21">
        <f t="shared" si="8"/>
        <v>16.119000000000003</v>
      </c>
      <c r="L19" s="11" t="s">
        <v>15</v>
      </c>
      <c r="M19" s="11">
        <v>0.8</v>
      </c>
    </row>
    <row r="20" spans="1:17" ht="15.75" x14ac:dyDescent="0.25">
      <c r="A20" s="38">
        <f t="shared" si="5"/>
        <v>10.399999999999999</v>
      </c>
      <c r="B20" s="24" t="s">
        <v>16</v>
      </c>
      <c r="C20" s="25">
        <v>6</v>
      </c>
      <c r="D20" s="19">
        <f>C20/$Q$12*60/100+F19</f>
        <v>15.368666666666662</v>
      </c>
      <c r="E20" s="20">
        <v>1</v>
      </c>
      <c r="F20" s="21">
        <f>D20+E20/100</f>
        <v>15.378666666666662</v>
      </c>
      <c r="G20" s="36" t="s">
        <v>30</v>
      </c>
      <c r="H20" s="21">
        <f>C21/$Q$13*60/100+J21</f>
        <v>16.039000000000001</v>
      </c>
      <c r="I20" s="20">
        <v>1</v>
      </c>
      <c r="J20" s="21">
        <f>H20+I20/100</f>
        <v>16.049000000000003</v>
      </c>
      <c r="L20" s="11" t="s">
        <v>30</v>
      </c>
      <c r="M20" s="11">
        <v>6</v>
      </c>
    </row>
    <row r="21" spans="1:17" ht="15.75" x14ac:dyDescent="0.25">
      <c r="A21" s="38">
        <f t="shared" si="5"/>
        <v>12.999999999999998</v>
      </c>
      <c r="B21" s="24" t="s">
        <v>16</v>
      </c>
      <c r="C21" s="25">
        <v>2.6</v>
      </c>
      <c r="D21" s="19">
        <f>C21/$Q$13*60/100+F20</f>
        <v>15.417666666666662</v>
      </c>
      <c r="E21" s="20"/>
      <c r="F21" s="21"/>
      <c r="G21" s="36" t="s">
        <v>31</v>
      </c>
      <c r="H21" s="21"/>
      <c r="I21" s="20"/>
      <c r="J21" s="21">
        <v>16</v>
      </c>
      <c r="L21" s="11" t="s">
        <v>32</v>
      </c>
      <c r="M21" s="11">
        <v>1</v>
      </c>
    </row>
    <row r="22" spans="1:17" x14ac:dyDescent="0.25">
      <c r="L22" s="11" t="s">
        <v>31</v>
      </c>
      <c r="M22" s="11">
        <v>1.6</v>
      </c>
    </row>
    <row r="23" spans="1:17" x14ac:dyDescent="0.25">
      <c r="L23" s="28"/>
      <c r="M23">
        <v>12.999999999999998</v>
      </c>
      <c r="Q23">
        <f>45/60</f>
        <v>0.75</v>
      </c>
    </row>
    <row r="25" spans="1:17" ht="18.75" x14ac:dyDescent="0.3">
      <c r="C25" s="1"/>
      <c r="D25" s="29"/>
      <c r="E25" s="29"/>
      <c r="F25" s="29"/>
      <c r="G25" s="29"/>
      <c r="H25" s="29"/>
      <c r="I25" s="29"/>
      <c r="J25" s="1"/>
    </row>
    <row r="26" spans="1:17" ht="18.75" x14ac:dyDescent="0.3">
      <c r="A26" s="47" t="s">
        <v>33</v>
      </c>
      <c r="B26" s="48"/>
      <c r="C26" s="48"/>
      <c r="D26" s="48"/>
      <c r="E26" s="48"/>
      <c r="F26" s="40" t="s">
        <v>34</v>
      </c>
      <c r="G26" s="40"/>
      <c r="H26" s="40"/>
      <c r="I26" s="40"/>
      <c r="J26" s="40"/>
    </row>
    <row r="27" spans="1:17" ht="18.75" x14ac:dyDescent="0.3">
      <c r="A27" s="31" t="s">
        <v>35</v>
      </c>
      <c r="B27" s="32"/>
      <c r="C27" s="32"/>
      <c r="D27" s="31"/>
      <c r="E27" s="31"/>
      <c r="F27" s="40" t="s">
        <v>36</v>
      </c>
      <c r="G27" s="61" t="s">
        <v>37</v>
      </c>
      <c r="H27" s="62"/>
      <c r="I27" s="41">
        <f>13/(19/60)</f>
        <v>41.05263157894737</v>
      </c>
      <c r="J27" s="40" t="s">
        <v>38</v>
      </c>
    </row>
    <row r="28" spans="1:17" ht="18.75" x14ac:dyDescent="0.3">
      <c r="A28" s="31" t="s">
        <v>39</v>
      </c>
      <c r="B28" s="32"/>
      <c r="C28" s="32"/>
      <c r="D28" s="31"/>
      <c r="E28" s="31"/>
      <c r="F28" s="40" t="s">
        <v>40</v>
      </c>
      <c r="G28" s="61" t="s">
        <v>41</v>
      </c>
      <c r="H28" s="62"/>
      <c r="I28" s="41">
        <f>13/(27/60)</f>
        <v>28.888888888888889</v>
      </c>
      <c r="J28" s="40" t="s">
        <v>38</v>
      </c>
    </row>
    <row r="33" spans="4:9" x14ac:dyDescent="0.25">
      <c r="D33" s="28"/>
      <c r="E33" s="28"/>
      <c r="F33" s="34"/>
      <c r="G33" s="35"/>
      <c r="H33" s="34"/>
      <c r="I33" s="35"/>
    </row>
    <row r="34" spans="4:9" x14ac:dyDescent="0.25">
      <c r="D34" s="28"/>
      <c r="E34" s="28"/>
      <c r="F34" s="28"/>
      <c r="G34" s="28"/>
      <c r="H34" s="28"/>
      <c r="I34" s="28"/>
    </row>
  </sheetData>
  <mergeCells count="12">
    <mergeCell ref="A11:C11"/>
    <mergeCell ref="A26:E26"/>
    <mergeCell ref="G27:H27"/>
    <mergeCell ref="G28:H28"/>
    <mergeCell ref="C1:J1"/>
    <mergeCell ref="C2:J2"/>
    <mergeCell ref="C4:J4"/>
    <mergeCell ref="C6:J6"/>
    <mergeCell ref="C8:J8"/>
    <mergeCell ref="A10:C10"/>
    <mergeCell ref="D10:F10"/>
    <mergeCell ref="H10:J10"/>
  </mergeCells>
  <pageMargins left="0.7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от 01.04.-31.10._10,00</vt:lpstr>
      <vt:lpstr>от 01.04.-31.10._17,15</vt:lpstr>
      <vt:lpstr>от 01.11.-31.03._10,00</vt:lpstr>
      <vt:lpstr>от 01.11.-31.03._15,15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Chavdar Bakalov</dc:creator>
  <cp:lastModifiedBy>Milena Filipova</cp:lastModifiedBy>
  <dcterms:created xsi:type="dcterms:W3CDTF">2022-04-28T12:25:16Z</dcterms:created>
  <dcterms:modified xsi:type="dcterms:W3CDTF">2022-04-29T08:49:03Z</dcterms:modified>
</cp:coreProperties>
</file>