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16845" windowHeight="11295" tabRatio="804"/>
  </bookViews>
  <sheets>
    <sheet name="обобщ КСС ОПРР" sheetId="14" r:id="rId1"/>
    <sheet name="Обобщ КСС соб Принос" sheetId="15" r:id="rId2"/>
  </sheets>
  <definedNames>
    <definedName name="_xlnm.Print_Area" localSheetId="0">'обобщ КСС ОПРР'!$A$1:$F$638</definedName>
    <definedName name="_xlnm.Print_Area" localSheetId="1">'Обобщ КСС соб Принос'!$A$1:$F$585</definedName>
    <definedName name="_xlnm.Print_Titles" localSheetId="0">'обобщ КСС ОПРР'!$10:$11</definedName>
    <definedName name="_xlnm.Print_Titles" localSheetId="1">'Обобщ КСС соб Принос'!$10:$11</definedName>
  </definedNames>
  <calcPr calcId="125725" fullPrecision="0"/>
</workbook>
</file>

<file path=xl/calcChain.xml><?xml version="1.0" encoding="utf-8"?>
<calcChain xmlns="http://schemas.openxmlformats.org/spreadsheetml/2006/main">
  <c r="A15" i="14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2" s="1"/>
  <c r="A53" s="1"/>
  <c r="A54" s="1"/>
  <c r="A55" s="1"/>
  <c r="A56" s="1"/>
  <c r="A57" s="1"/>
  <c r="A58" s="1"/>
  <c r="A59" s="1"/>
  <c r="A60" s="1"/>
  <c r="A63" s="1"/>
  <c r="A64" s="1"/>
  <c r="A65" s="1"/>
  <c r="A66" s="1"/>
  <c r="A67" s="1"/>
  <c r="A68" s="1"/>
  <c r="A69" s="1"/>
  <c r="A70" s="1"/>
  <c r="A71" s="1"/>
  <c r="A72" s="1"/>
  <c r="A73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89" s="1"/>
  <c r="A90" s="1"/>
  <c r="A91" s="1"/>
  <c r="A92" s="1"/>
  <c r="A93" s="1"/>
  <c r="A94" s="1"/>
  <c r="A95" s="1"/>
  <c r="A96" s="1"/>
  <c r="A97" s="1"/>
  <c r="A98" s="1"/>
  <c r="A99" s="1"/>
  <c r="A100" s="1"/>
  <c r="A101" s="1"/>
  <c r="A107" s="1"/>
  <c r="A108" s="1"/>
  <c r="A109" s="1"/>
  <c r="A110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25" s="1"/>
  <c r="A126" s="1"/>
  <c r="A128" l="1"/>
  <c r="A129" s="1"/>
  <c r="A130" s="1"/>
  <c r="A133" s="1"/>
  <c r="A134" s="1"/>
  <c r="A135" s="1"/>
  <c r="A136" s="1"/>
  <c r="A137" s="1"/>
  <c r="A138" s="1"/>
  <c r="A139" s="1"/>
  <c r="A140" s="1"/>
  <c r="A141" s="1"/>
  <c r="A142" s="1"/>
  <c r="A143" s="1"/>
  <c r="A144" s="1"/>
  <c r="A145" s="1"/>
  <c r="A146" s="1"/>
  <c r="A147" s="1"/>
  <c r="A148" s="1"/>
  <c r="A149" s="1"/>
  <c r="A150" s="1"/>
  <c r="A151" s="1"/>
  <c r="A152" s="1"/>
  <c r="A153" s="1"/>
  <c r="A155" s="1"/>
  <c r="A156" s="1"/>
  <c r="A157" s="1"/>
  <c r="A158" s="1"/>
  <c r="A161" s="1"/>
  <c r="A162" s="1"/>
  <c r="A163" s="1"/>
  <c r="A164" s="1"/>
  <c r="A165" s="1"/>
  <c r="A166" s="1"/>
  <c r="A167" s="1"/>
  <c r="A168" s="1"/>
  <c r="A169" s="1"/>
  <c r="A170" s="1"/>
  <c r="A171" s="1"/>
  <c r="A172" s="1"/>
  <c r="A173" s="1"/>
  <c r="A174" s="1"/>
  <c r="A175" s="1"/>
  <c r="A176" s="1"/>
  <c r="A177" s="1"/>
  <c r="A178" s="1"/>
  <c r="A179" s="1"/>
  <c r="A180" s="1"/>
  <c r="A183" s="1"/>
  <c r="A184" s="1"/>
  <c r="A185" s="1"/>
  <c r="A186" s="1"/>
  <c r="A187" s="1"/>
  <c r="A188" s="1"/>
  <c r="A189" s="1"/>
  <c r="A190" s="1"/>
  <c r="A191" s="1"/>
  <c r="A192" s="1"/>
  <c r="A193" s="1"/>
  <c r="A194" s="1"/>
  <c r="A195" s="1"/>
  <c r="A196" s="1"/>
  <c r="A197" s="1"/>
  <c r="A198" s="1"/>
  <c r="A199" s="1"/>
  <c r="A200" s="1"/>
  <c r="A201" s="1"/>
  <c r="A203" s="1"/>
  <c r="A204" s="1"/>
  <c r="A205" s="1"/>
  <c r="A206" s="1"/>
  <c r="A207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3" s="1"/>
  <c r="A224" s="1"/>
  <c r="A225" s="1"/>
  <c r="A226" s="1"/>
  <c r="A233" s="1"/>
  <c r="A234" s="1"/>
  <c r="A235" s="1"/>
  <c r="A236" s="1"/>
  <c r="A237" s="1"/>
  <c r="A238" s="1"/>
  <c r="A239" s="1"/>
  <c r="A240" s="1"/>
  <c r="A241" s="1"/>
  <c r="A243" s="1"/>
  <c r="A244" s="1"/>
  <c r="A245" s="1"/>
  <c r="A246" s="1"/>
  <c r="A247" s="1"/>
  <c r="A251" s="1"/>
  <c r="A252" s="1"/>
  <c r="A253" s="1"/>
  <c r="A254" s="1"/>
  <c r="A255" s="1"/>
  <c r="A256" s="1"/>
  <c r="A257" s="1"/>
  <c r="A258" s="1"/>
  <c r="A259" s="1"/>
  <c r="A260" s="1"/>
  <c r="A261" s="1"/>
  <c r="A262" s="1"/>
  <c r="A264" s="1"/>
  <c r="A265" s="1"/>
  <c r="A266" s="1"/>
  <c r="A267" s="1"/>
  <c r="A268" s="1"/>
  <c r="A269" s="1"/>
  <c r="A270" s="1"/>
  <c r="A274" s="1"/>
  <c r="A275" s="1"/>
  <c r="A276" s="1"/>
  <c r="A277" s="1"/>
  <c r="A278" s="1"/>
  <c r="A280" l="1"/>
  <c r="A281" s="1"/>
  <c r="A282" s="1"/>
  <c r="A283" s="1"/>
  <c r="A284" s="1"/>
  <c r="A285" s="1"/>
  <c r="A286" s="1"/>
  <c r="A287" s="1"/>
  <c r="A292" s="1"/>
  <c r="A293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l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6" s="1"/>
  <c r="A437" s="1"/>
  <c r="A438" s="1"/>
  <c r="A439" s="1"/>
  <c r="A440" s="1"/>
  <c r="A441" s="1"/>
  <c r="A442" s="1"/>
  <c r="A443" s="1"/>
  <c r="A444" s="1"/>
  <c r="A445" s="1"/>
  <c r="A446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3" s="1"/>
  <c r="A464" s="1"/>
  <c r="A465" s="1"/>
  <c r="A468" s="1"/>
  <c r="A469" s="1"/>
  <c r="A470" s="1"/>
  <c r="A471" s="1"/>
  <c r="A472" s="1"/>
  <c r="A476" s="1"/>
  <c r="A477" s="1"/>
  <c r="A478" s="1"/>
  <c r="A479" s="1"/>
  <c r="A480" s="1"/>
  <c r="A481" s="1"/>
  <c r="A485" s="1"/>
  <c r="A486" s="1"/>
  <c r="A487" s="1"/>
  <c r="A488" s="1"/>
  <c r="A489" s="1"/>
  <c r="A490" s="1"/>
  <c r="A491" s="1"/>
  <c r="A492" s="1"/>
  <c r="A493" s="1"/>
  <c r="A495" s="1"/>
  <c r="A496" s="1"/>
  <c r="A497" s="1"/>
  <c r="A498" s="1"/>
  <c r="A499" s="1"/>
  <c r="A500" s="1"/>
  <c r="A501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11" s="1"/>
  <c r="A612" s="1"/>
  <c r="A613" s="1"/>
  <c r="A616" s="1"/>
  <c r="A617" s="1"/>
  <c r="A618" s="1"/>
  <c r="A619" s="1"/>
  <c r="A620" s="1"/>
  <c r="A621" s="1"/>
  <c r="A15" i="15" l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7" s="1"/>
  <c r="A38" s="1"/>
  <c r="D50" l="1"/>
  <c r="D49"/>
  <c r="D48"/>
  <c r="D47"/>
  <c r="D46"/>
  <c r="D45"/>
  <c r="D44"/>
  <c r="D43"/>
  <c r="D42"/>
  <c r="D38"/>
  <c r="A39"/>
  <c r="A40" s="1"/>
  <c r="A41" s="1"/>
  <c r="A42" s="1"/>
  <c r="A43" s="1"/>
  <c r="A44" s="1"/>
  <c r="A45" s="1"/>
  <c r="A46" s="1"/>
  <c r="A47" s="1"/>
  <c r="A48" s="1"/>
  <c r="A49" s="1"/>
  <c r="A50" s="1"/>
  <c r="A51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3" s="1"/>
  <c r="A84" s="1"/>
  <c r="A85" s="1"/>
  <c r="A86" s="1"/>
  <c r="A87" s="1"/>
  <c r="A88" s="1"/>
  <c r="A89" s="1"/>
  <c r="A90" s="1"/>
  <c r="A91" s="1"/>
  <c r="A92" s="1"/>
  <c r="A93" s="1"/>
  <c r="A94" s="1"/>
  <c r="A98" s="1"/>
  <c r="A99" s="1"/>
  <c r="A100" s="1"/>
  <c r="A101" s="1"/>
  <c r="A102" s="1"/>
  <c r="A103" s="1"/>
  <c r="A104" s="1"/>
  <c r="A105" s="1"/>
  <c r="A106" s="1"/>
  <c r="A107" s="1"/>
  <c r="A108" s="1"/>
  <c r="A109" s="1"/>
  <c r="A111" s="1"/>
  <c r="A112" s="1"/>
  <c r="A113" s="1"/>
  <c r="A114" s="1"/>
  <c r="A115" s="1"/>
  <c r="A116" s="1"/>
  <c r="A117" s="1"/>
  <c r="A118" s="1"/>
  <c r="A119" s="1"/>
  <c r="A120" s="1"/>
  <c r="A121" s="1"/>
  <c r="A122" s="1"/>
  <c r="A123" s="1"/>
  <c r="A124" s="1"/>
  <c r="A130" s="1"/>
  <c r="A131" s="1"/>
  <c r="A132" s="1"/>
  <c r="A133" s="1"/>
  <c r="A134" s="1"/>
  <c r="A135" s="1"/>
  <c r="A136" s="1"/>
  <c r="A137" s="1"/>
  <c r="A140" s="1"/>
  <c r="A141" s="1"/>
  <c r="A142" s="1"/>
  <c r="A143" s="1"/>
  <c r="A144" s="1"/>
  <c r="A145" s="1"/>
  <c r="A146" s="1"/>
  <c r="A147" s="1"/>
  <c r="A150" s="1"/>
  <c r="A151" s="1"/>
  <c r="A152" s="1"/>
  <c r="A153" s="1"/>
  <c r="A154" s="1"/>
  <c r="A155" s="1"/>
  <c r="A156" s="1"/>
  <c r="A157" s="1"/>
  <c r="A158" s="1"/>
  <c r="A159" s="1"/>
  <c r="A160" s="1"/>
  <c r="A161" s="1"/>
  <c r="A162" s="1"/>
  <c r="A163" s="1"/>
  <c r="A164" s="1"/>
  <c r="A165" s="1"/>
  <c r="A166" s="1"/>
  <c r="A169" s="1"/>
  <c r="A170" s="1"/>
  <c r="A171" s="1"/>
  <c r="A172" s="1"/>
  <c r="A173" s="1"/>
  <c r="A174" s="1"/>
  <c r="A175" s="1"/>
  <c r="A176" s="1"/>
  <c r="A179" s="1"/>
  <c r="A180" s="1"/>
  <c r="A181" s="1"/>
  <c r="A182" s="1"/>
  <c r="A183" s="1"/>
  <c r="A184" s="1"/>
  <c r="A185" s="1"/>
  <c r="A186" s="1"/>
  <c r="A187" s="1"/>
  <c r="A188" s="1"/>
  <c r="A192" s="1"/>
  <c r="A193" s="1"/>
  <c r="A194" s="1"/>
  <c r="A195" s="1"/>
  <c r="A196" s="1"/>
  <c r="A197" s="1"/>
  <c r="A198" s="1"/>
  <c r="A199" s="1"/>
  <c r="A200" s="1"/>
  <c r="A201" s="1"/>
  <c r="A202" s="1"/>
  <c r="A203" s="1"/>
  <c r="A204" s="1"/>
  <c r="A205" s="1"/>
  <c r="A206" s="1"/>
  <c r="A208" s="1"/>
  <c r="A209" s="1"/>
  <c r="A210" s="1"/>
  <c r="A211" s="1"/>
  <c r="A212" s="1"/>
  <c r="A213" s="1"/>
  <c r="A214" s="1"/>
  <c r="A215" s="1"/>
  <c r="A216" s="1"/>
  <c r="A217" s="1"/>
  <c r="A218" s="1"/>
  <c r="A219" s="1"/>
  <c r="A220" s="1"/>
  <c r="A221" s="1"/>
  <c r="A222" s="1"/>
  <c r="A229" s="1"/>
  <c r="A230" s="1"/>
  <c r="A231" s="1"/>
  <c r="A232" s="1"/>
  <c r="A233" s="1"/>
  <c r="A234" s="1"/>
  <c r="A237" s="1"/>
  <c r="A238" s="1"/>
  <c r="A239" s="1"/>
  <c r="A240" s="1"/>
  <c r="A241" s="1"/>
  <c r="A242" s="1"/>
  <c r="A245" s="1"/>
  <c r="A246" s="1"/>
  <c r="A247" s="1"/>
  <c r="A248" s="1"/>
  <c r="A249" s="1"/>
  <c r="A250" s="1"/>
  <c r="A253" s="1"/>
  <c r="A254" s="1"/>
  <c r="A255" s="1"/>
  <c r="A256" s="1"/>
  <c r="A257" s="1"/>
  <c r="A258" s="1"/>
  <c r="A261" s="1"/>
  <c r="A262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7" s="1"/>
  <c r="A338" s="1"/>
  <c r="A339" s="1"/>
  <c r="A340" s="1"/>
  <c r="A341" s="1"/>
  <c r="A342" s="1"/>
  <c r="A348" s="1"/>
  <c r="A349" s="1"/>
  <c r="D41" l="1"/>
  <c r="D391"/>
  <c r="D382"/>
  <c r="D383" s="1"/>
  <c r="D380"/>
  <c r="D381" s="1"/>
  <c r="D379"/>
  <c r="D378"/>
  <c r="D377"/>
  <c r="D356"/>
  <c r="A350"/>
  <c r="A351" s="1"/>
  <c r="A352" s="1"/>
  <c r="A353" s="1"/>
  <c r="A354" s="1"/>
  <c r="A355" s="1"/>
  <c r="A356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D287"/>
  <c r="D303" s="1"/>
  <c r="D286"/>
  <c r="D285"/>
  <c r="D301" s="1"/>
  <c r="D284"/>
  <c r="D283"/>
  <c r="D299" s="1"/>
  <c r="D282"/>
  <c r="D298" s="1"/>
  <c r="D281"/>
  <c r="D297" s="1"/>
  <c r="A375" l="1"/>
  <c r="A377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8" s="1"/>
  <c r="A399" s="1"/>
  <c r="A400" s="1"/>
  <c r="A401" s="1"/>
  <c r="A404" s="1"/>
  <c r="A405" s="1"/>
  <c r="A406" s="1"/>
  <c r="A407" s="1"/>
  <c r="A408" s="1"/>
  <c r="A409" s="1"/>
  <c r="A410" s="1"/>
  <c r="A411" s="1"/>
  <c r="A412" s="1"/>
  <c r="A413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71" s="1"/>
  <c r="A472" s="1"/>
  <c r="A473" s="1"/>
  <c r="A474" s="1"/>
  <c r="A475" s="1"/>
  <c r="A476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D300"/>
  <c r="D302"/>
  <c r="D310"/>
  <c r="F483" i="14"/>
  <c r="D427"/>
  <c r="D426"/>
  <c r="D423"/>
  <c r="D422"/>
  <c r="D421"/>
  <c r="D420"/>
  <c r="D419"/>
  <c r="D404"/>
  <c r="D369"/>
  <c r="F359"/>
  <c r="D357"/>
  <c r="D336"/>
  <c r="D319"/>
  <c r="D317"/>
  <c r="D314"/>
  <c r="D309"/>
  <c r="D315" s="1"/>
  <c r="D308"/>
  <c r="D306"/>
  <c r="D307" s="1"/>
  <c r="D101"/>
  <c r="D99" s="1"/>
  <c r="D100" s="1"/>
  <c r="D86"/>
  <c r="D88" s="1"/>
  <c r="D83"/>
  <c r="D82"/>
  <c r="D81"/>
  <c r="D80"/>
  <c r="D77"/>
  <c r="D90" s="1"/>
  <c r="D73"/>
  <c r="D71"/>
  <c r="D70"/>
  <c r="D69"/>
  <c r="D64"/>
  <c r="D58"/>
  <c r="D57"/>
  <c r="D56"/>
  <c r="D54"/>
  <c r="D55" s="1"/>
  <c r="D47"/>
  <c r="D49" s="1"/>
  <c r="D46"/>
  <c r="D44"/>
  <c r="D42"/>
  <c r="D40"/>
  <c r="D38"/>
  <c r="D36"/>
  <c r="D29"/>
  <c r="D23"/>
  <c r="D22"/>
  <c r="D16"/>
  <c r="D30" l="1"/>
  <c r="D84"/>
  <c r="D424"/>
  <c r="D310"/>
  <c r="D94"/>
  <c r="D48"/>
  <c r="D78"/>
  <c r="D316"/>
  <c r="D93"/>
  <c r="D311"/>
  <c r="D31" l="1"/>
  <c r="D312"/>
  <c r="D313"/>
  <c r="D91"/>
  <c r="D95"/>
</calcChain>
</file>

<file path=xl/sharedStrings.xml><?xml version="1.0" encoding="utf-8"?>
<sst xmlns="http://schemas.openxmlformats.org/spreadsheetml/2006/main" count="2233" uniqueCount="716">
  <si>
    <t>РЕМОНТ И ТОПЛОИЗОЛАЦИЯ ПОКРИВИ</t>
  </si>
  <si>
    <t>ТОПЛОИЗОЛАЦИЯ ПО ФАСАДИ</t>
  </si>
  <si>
    <t>ПОДМЯНА ДОГРАМА</t>
  </si>
  <si>
    <t>ДОСТЪПНА СРЕДА</t>
  </si>
  <si>
    <t>ВЪТРЕШНИ РЕМОНТИ</t>
  </si>
  <si>
    <t>ЕКСТЕРИОР</t>
  </si>
  <si>
    <t>СТЪЛБА 1</t>
  </si>
  <si>
    <t>СТЪЛБА 2</t>
  </si>
  <si>
    <t>СТЪЛБА 3</t>
  </si>
  <si>
    <t>СТЪЛБА С ПЛОЩАДКА ПРИ ПОДПОРНАТА СТЕНА</t>
  </si>
  <si>
    <t>МЕТАЛНИ КОНСТРУКЦИИ</t>
  </si>
  <si>
    <t>Част: ОВ</t>
  </si>
  <si>
    <t>ВОДОПРОВОД</t>
  </si>
  <si>
    <t>КАНАЛИЗАЦИЯ</t>
  </si>
  <si>
    <t>ПОЖАРОИЗВЕСТИТЕЛНА ИНСТАЛАЦИЯ, АВАРИЙНО И ЕВАКУАЦИОННО ОСВЕТЛЕНИЕ</t>
  </si>
  <si>
    <t>ВЪНШНО РАЙОННО ОСВЕТЛЕНИЕ</t>
  </si>
  <si>
    <t>ДДС 20%</t>
  </si>
  <si>
    <t>Част: АРХИТЕКТУРА</t>
  </si>
  <si>
    <t>№</t>
  </si>
  <si>
    <t>Наименование на СМР</t>
  </si>
  <si>
    <t>Eд. м-ка</t>
  </si>
  <si>
    <t>Коли-чество</t>
  </si>
  <si>
    <t>Стойност</t>
  </si>
  <si>
    <t>Един.</t>
  </si>
  <si>
    <t>Обща</t>
  </si>
  <si>
    <t>А.</t>
  </si>
  <si>
    <t>I.</t>
  </si>
  <si>
    <t>КОРПУС А+Б+В</t>
  </si>
  <si>
    <t>Демонтаж улуци от поц. ламарина и складиране на годните за последващ монтаж</t>
  </si>
  <si>
    <t>м</t>
  </si>
  <si>
    <t>Демонтаж водосточни казанчета от поц. ламарина и складиране на годните за последващ монтаж</t>
  </si>
  <si>
    <t>бр</t>
  </si>
  <si>
    <t>Демонтаж челни дъски без запазване на материалите</t>
  </si>
  <si>
    <t>Демонтаж снегозадържане по метални керемиди и складиране на годните елементи за последващ монтаж</t>
  </si>
  <si>
    <t>Разпокриване със запазване на материалите - керемиди</t>
  </si>
  <si>
    <t>м2</t>
  </si>
  <si>
    <t>Разпокриване със запазване на материалите - метални керемиди</t>
  </si>
  <si>
    <t>Разпокриване със запазване на материалите - капаци</t>
  </si>
  <si>
    <t>Разпокриване със запазване на материалите - метални капаци</t>
  </si>
  <si>
    <t>Демонтаж летвена скара без запазване на материалите</t>
  </si>
  <si>
    <t>Частична подмяна скара от дъски под метални керемиди (20%)</t>
  </si>
  <si>
    <t>Натоварване и превоз стр. отпадъци на 10 км</t>
  </si>
  <si>
    <t>м3</t>
  </si>
  <si>
    <t>Подмяна на единични дървени ребра на покривна конструкция, вкл. обработка с импрегниращ инсектициден грунд</t>
  </si>
  <si>
    <t>Удължаване стрехи на покриви с керемиди по детайл /само конструкция/</t>
  </si>
  <si>
    <t>Удължаване стрехи на покриви с метални керемиди по детайл /само конструкция/</t>
  </si>
  <si>
    <t>Доставка и монтаж челни дъски, вкл. обработка с импрегниращ инсектициден грунд и лакиране</t>
  </si>
  <si>
    <t>Монтаж годни демонтирани улуци</t>
  </si>
  <si>
    <t>Доставка и монтаж нови улуци от поцинкована ламарина</t>
  </si>
  <si>
    <t>Доставка и монтаж на надолучна пола от поцинкована ламарина</t>
  </si>
  <si>
    <t>Монтаж годни демонтирани водосточни казанчета</t>
  </si>
  <si>
    <t>Доставка и монтаж нови водосточни казанчета от поц. ламарина</t>
  </si>
  <si>
    <t>Доставка и монтаж дъсчена обшивка /ламперия/ по стрехи /сачак/вкл. обработка с импрегниращ инсектициден грунд и лакиране</t>
  </si>
  <si>
    <t>Направа контралетвена и летвена скара по покрив, вкл. обработка с импрегниращ инсектициден грунд</t>
  </si>
  <si>
    <t>Доставка и монтаж подпокривно фолио /под керамични керемиди/</t>
  </si>
  <si>
    <t>Монтаж годни керемиди /от разпокриването/</t>
  </si>
  <si>
    <t>Доставка и монтаж керемиди - нови</t>
  </si>
  <si>
    <t>Монтаж годни капаци /от разпокриването/</t>
  </si>
  <si>
    <t>Доставка и монтаж капаци - нови</t>
  </si>
  <si>
    <t>Монтаж годни метални керемиди /от разпокриването/</t>
  </si>
  <si>
    <t>Доставка и монтаж метални керемиди - нови</t>
  </si>
  <si>
    <t>Монтаж годни метални капаци /от разпокриването/</t>
  </si>
  <si>
    <t>Доставка и монтаж метални капаци - нови</t>
  </si>
  <si>
    <t>Монтаж снегозадържане по метални керемиди /от разпокриването/</t>
  </si>
  <si>
    <t>Доставка и монтаж снегозадържане</t>
  </si>
  <si>
    <t>Почистване подпокривно пространство, вкл. смъкване на отпадъците</t>
  </si>
  <si>
    <t>Доставка и монтаж РР паропропусклива мембрана</t>
  </si>
  <si>
    <t>III.</t>
  </si>
  <si>
    <t>КОРПУС А1</t>
  </si>
  <si>
    <t>Частичен демонтаж снегозадържане по метални керемиди и складиране на годните елементи за последващ монтаж</t>
  </si>
  <si>
    <t>Частично разпокриване със запазване на материалите - метални керемиди</t>
  </si>
  <si>
    <t>Монтаж метални керемиди /от разпокриването/</t>
  </si>
  <si>
    <t>Доставка и монтаж дъсчена обшивка /ламперия/ по стрехи /сачак/вкл. дървена скара, обработка с импрегниращ инсектициден грунд и лакиране</t>
  </si>
  <si>
    <t>IV.</t>
  </si>
  <si>
    <t>КОРПУС Г</t>
  </si>
  <si>
    <t>Частично разпокриване със запазване на материалите - керемиди</t>
  </si>
  <si>
    <t>Частичен демонтаж летвена скара без запазване на материалите</t>
  </si>
  <si>
    <t xml:space="preserve">Доставка и монтаж обшивка от поц. ламарина </t>
  </si>
  <si>
    <t>V.</t>
  </si>
  <si>
    <t>КОРПУС Д</t>
  </si>
  <si>
    <t>Демонтаж S-ове от поцинкована ламарина</t>
  </si>
  <si>
    <t>Демонтаж водосточни тръби  от поц. ламарина</t>
  </si>
  <si>
    <t>Разпокриване със запазване на материалите - LT ламарина</t>
  </si>
  <si>
    <t>Разпокриване със запазване на материалите - капаци от ламарина</t>
  </si>
  <si>
    <t>Направа скара от дъски под LT ламарина</t>
  </si>
  <si>
    <t>Удължаване стрехи на покриви с LТ ламарина по детайл /само конструкция/</t>
  </si>
  <si>
    <t>Доставка и монтаж нови S-ове от поц. ламарина</t>
  </si>
  <si>
    <t>Монтаж годна LT ламарина /от разпокриването/</t>
  </si>
  <si>
    <t>Доставка и монтаж нова LT ламарина с PVC покритие</t>
  </si>
  <si>
    <t>ВСИЧКО А:</t>
  </si>
  <si>
    <t>Б.</t>
  </si>
  <si>
    <t>Фасадно скеле</t>
  </si>
  <si>
    <t xml:space="preserve">Демонтаж водосточни тръби  от поц. ламарина </t>
  </si>
  <si>
    <t>Демонтаж и последващ монтаж на метални решетки всички размери от прозорци на първи етаж и сутерен</t>
  </si>
  <si>
    <t>Почистване, грундиране и боядисване метални решетки</t>
  </si>
  <si>
    <t>Демонтаж подпрозоречни первази - алуминиеви дъски и обшивка от поц. ламарина</t>
  </si>
  <si>
    <t>Очукване нездрава мазилка</t>
  </si>
  <si>
    <t>Изкърпване с вароциментова мазилка</t>
  </si>
  <si>
    <t>Направа фасадна топлоизолация  от минерална вата с дебелина 8 см и коефициент на топлопроводимост l=0.035 W/mK, вкл. мрежа и шпакловка</t>
  </si>
  <si>
    <t>Направа фасадна топлоизолация по цокъл с XPS-F с дебелина 80 мм, вкл. мрежа и шпакловка</t>
  </si>
  <si>
    <t>Обръщане подпрозоречни первази с XPS-R с дебелина 20 мм под наклон 2-5 %, вкл. мрежа и шпакловка; ширина до 35 см</t>
  </si>
  <si>
    <t>Направа фасадна силикатна влачена мазилка, цвят по RAL 1018 и 1023, вкл. грунд</t>
  </si>
  <si>
    <t>Доставка и монтаж водооткапващ профил</t>
  </si>
  <si>
    <t xml:space="preserve">Доставка и монтаж върху топлоизолация по цокъл на поцинкована мрежа </t>
  </si>
  <si>
    <t>Направа облицовка по цокъл от мразоустойчив гранитогрес на еластично лепило , цвят по RAL 6013</t>
  </si>
  <si>
    <t>Доставка и монтаж алуминиеви подпрозоречни дъски с ширина до 35 см</t>
  </si>
  <si>
    <t>Козирки</t>
  </si>
  <si>
    <t xml:space="preserve">Полагане на контактен грунд </t>
  </si>
  <si>
    <t>Циментова шпакловка</t>
  </si>
  <si>
    <t>Грундиране и боядисване с фасаген дъна козирки</t>
  </si>
  <si>
    <t>II.</t>
  </si>
  <si>
    <t>КОРПУС А2</t>
  </si>
  <si>
    <t xml:space="preserve">Подмяна ламаринена обшивка </t>
  </si>
  <si>
    <t>Демонтаж водосточни тръби  от поц. Ламарина</t>
  </si>
  <si>
    <t>ВСИЧКО Б:</t>
  </si>
  <si>
    <t>В.</t>
  </si>
  <si>
    <t>Прозорци</t>
  </si>
  <si>
    <t>Изваждане на прозорци от зид всички размери</t>
  </si>
  <si>
    <t>Доставка и монтаж наеднокрил прозорец120/80см РVС 5-камерен профил стъклопакет с нискоемисионно стъкло с отваряемо крило на странична вертикална ос (№3 по спецификация)</t>
  </si>
  <si>
    <t>Доставка и монтаж наеднокрил прозорец 90/240см РVС 5-камерен профил стъклопакет с нискоемисионно стъкло с отваряемо крило на странична вертикална ос (№5  по спецификация)</t>
  </si>
  <si>
    <t>Доставка и монтаж на трикрил прозорец 260/240см РVС 5-камерен профил стъклопакет с нискоемисионно стъкло с отваряемо крило на странична вертикална ос (№6 по спецификация)</t>
  </si>
  <si>
    <t>Доставка и монтаж на трикрил прозорец 240/240см РVС 5-камерен профил стъклопакет с нискоемисионно стъкло с отваряемо крило на странична вертикална ос (№7 по спецификация)</t>
  </si>
  <si>
    <t>Доставка и монтаж на двукрил прозорец 170/240см  РVС 5-камерен профил стъклопакет с нискоемисионно стъкло с отваряемо крило на странична вертикална ос (№9 по спецификация)</t>
  </si>
  <si>
    <t>Доставка и монтаж на трикрил прозорец 340/300см РVС  5-камерен профил стъклопакет с нискоемисионно стъкло с отваряемо крило на странична вертикална ос (№27 по спецификация)</t>
  </si>
  <si>
    <t>Доставка и монтаж на трикрил прозорец 340/160см РVС 5-камерен профил стъклопакет с нискоемисионно стъкло с отваряемо крило на странична вертикална ос (№30 по спецификация)</t>
  </si>
  <si>
    <t xml:space="preserve">Вътрешно обръщане около дограма до 25 см - вароциментова мазилка, шпакловка , вкл. ръбохранители и латекс </t>
  </si>
  <si>
    <t>Врати</t>
  </si>
  <si>
    <t>Изваждане на врати от зид всички размери</t>
  </si>
  <si>
    <t>Доставка и монтаж на вътрeшна еднокрила плътна врата 100/210см от алуминиеви профили (№4 по спецификация)</t>
  </si>
  <si>
    <t>Доставка и монтаж на вътрешна двукрила остъклена врата 160/200см от алуминиеви профили,  стъклопакет със стъкло, 
осигурено срещу разпадане и разчупване (№11 по спецификация)</t>
  </si>
  <si>
    <t>Доставка и монтаж на външна двукрила остъклена врата 200/320см от алуминиеви профили с прекъснат термомост, с горен неотваряем прозорец стъклопакет с нискоемисионно стъкло , осигурено срещу
разпадане и разчупване с брава "Антипаник" (№12 по спецификация)</t>
  </si>
  <si>
    <t xml:space="preserve">Вътрешно обръщане около прозорци до 25 см - вароциментова мазилка, шпакловка , вкл. ръбохранители и латекс </t>
  </si>
  <si>
    <t>Доставка и монтаж наеднокрил прозорец 200/60см РVС 5-камерен профил стъклопакет с нискоемисионно стъкло с отваряемо крило на странична вертикална ос (№2 по спецификация)</t>
  </si>
  <si>
    <t>Доставка и монтаж на двукрил прозорец 240/120см РVС 5-камерен профил стъклопакет с нискоемисионно стъкло с отваряемо крило на странична вертикална ос (№12 по спецификация)</t>
  </si>
  <si>
    <t>Доставка и монтаж на еднокрил прозорец 110/120см РVС 5-камерен профил стъклопакет с нискоемисионно стъкло с отваряемо крило на странична вертикална ос (№13 по спецификация)</t>
  </si>
  <si>
    <t>Доставка и монтаж на еднокрил прозорец 120/120см  РVС 5-камерен профил стъклопакет с нискоемисионно стъкло с отваряемо крило на странична вертикална ос (№14 по спецификация)</t>
  </si>
  <si>
    <t>Доставка и монтаж на двукрил прозорец 240/205см РVС  5-камерен профил стъклопакет с нискоемисионно стъкло с отваряемо крило на странична вертикална ос (№15 по спецификация)</t>
  </si>
  <si>
    <t>Доставка и монтаж на четирикрил прозорец 525/265см РVС 5-камерен профил стъклопакет с нискоемисионно стъкло с отваряемо крило на странична вертикална ос (№16 по спецификация)</t>
  </si>
  <si>
    <t>Доставка и монтаж на четирикрил прозорец 560/265см РVС 5-камерен профил стъклопакет с нискоемисионно стъкло с отваряемо крило на странична вертикална ос (№17 по спецификация)</t>
  </si>
  <si>
    <t>Доставка и монтаж на четирикрил прозорец 560/370см РVС 5-камерен профил стъклопакет с нискоемисионно стъкло с отваряемо крило на странична вертикална ос (№31 по спецификация)</t>
  </si>
  <si>
    <t>Доставка и монтаж на четирикрил прозорец 560/90см РVС 5-камерен профил стъклопакет с нискоемисионно стъкло с отваряемо крило на странична вертикална ос (№32 по спецификация)</t>
  </si>
  <si>
    <t>Доставка и монтаж на двукрил прозорец 240/140см РVС 5-камерен профил стъклопакет с нискоемисионно стъкло с отваряемо крило на странична вертикална ос (№33 по спецификация)</t>
  </si>
  <si>
    <t>Доставка и монтаж на вътрешна еднокрила плътна врата 90/200см от алуминиеви профили (№1 по спецификация)</t>
  </si>
  <si>
    <t>Доставка и монтаж на външна витрина алуминиева дограма 255/240см от алуминиеви профили с прекъснат термомост с 
еднокрила врата, стъклопакет с нискоемисионно стъкло, осигурено 
срещу разпадане и разчупване с брави "Антипаник" (№13 по спецификация)</t>
  </si>
  <si>
    <t>Доставка и монтаж на външна витрина алуминиева дограма 270/240см от алуминиеви профили с прекъснат термомост с 
еднокрила врата, стъклопакет с нискоемисионно стъкло,
осигурено срещу разпадане и разчупване (№14 по спецификация)</t>
  </si>
  <si>
    <t xml:space="preserve">Вътрешно обръщане около врати до 25 см - вароциментова мазилка, шпакловка , вкл. ръбохранители и латекс </t>
  </si>
  <si>
    <t>Доставка и монтаж на еднокрил прозорец 90/60см РVС 5-камерен профил стъклопакет с нискоемисионно стъкло с отваряемо крило на странична вертикална ос (№4 по спецификация)</t>
  </si>
  <si>
    <t>Доставка и монтаж на еднокрил прозорец 90/240см РVС  5-камерен профил стъклопакет с нискоемисионно стъкло с отваряемо крило на странична вертикална ос (№5 по спецификация)</t>
  </si>
  <si>
    <t>Доставка и монтаж на еднокрил прозорец 90/120см РVС 5-камерен профил стъклопакет с нискоемисионно стъкло с отваряемо крило на странична вертикална ос (№4 по спецификация)</t>
  </si>
  <si>
    <t>Доставка и монтаж на вътрешна двукрила витринна  дограма 340/330см от алуминиеви профили, стъклопакет със стъкло, осигурено срещу разпадане и разчупване (№3 по спецификация)</t>
  </si>
  <si>
    <t>Доставка и монтаж на вътрeшна еднокрила плътна врата 70/200см от алуминиеви профили (№6 по спецификация)</t>
  </si>
  <si>
    <t>Доставка и монтаж на външна еднокрила плътна врата 100/330см от алуминиеви профили с прекъснат термомост, с горен неотваряем прозорец стъклопакет с нискоемисионно стъкло (№17 по спецификация)</t>
  </si>
  <si>
    <t>Доставка и монтаж на вътрешна двукрила остъклена врата 100/330см от алуминиеви профили, стъклопакет със стъкло, осигурено срещу разпадане и разчупване с брави "Антипаник" (№17а по спецификация)</t>
  </si>
  <si>
    <t>Доставка и монтаж на вътрешна двукрила остъклена врата  200/210см от алуминиеви профили, стъклопакет със стъкло, осигурено срещу разпадане и разчупване с брави "Антипаник" (№18 по спецификация)</t>
  </si>
  <si>
    <t>Г.</t>
  </si>
  <si>
    <t>Доставка на устройство за придвижване на инвалидни колички по стълбища - мобилен тип с батерии</t>
  </si>
  <si>
    <t>Доставкаи монтаж на вертикална платфома за придвижване на инвалидни колички - 1бр. за монтаж на открито върху готов под в собствена самоносеща защитна конструкция от стоманени панели и рамки, покрити с електростатично нанесена боя. Панелите, вратите и носещата част - от метални рамки, противоплъзгащо покритие по пода, електронно управление
Осигурителни системи: със сензори с прекъсвачи за спиране на платформата при натъкване на препятствие и претоварване, със заключване на вратите преди тръгване и движение само при затворени врати, авариен стоп бутон със звуков сигнал.
товароподемност - 1 лице с инвалиднаколичка (да 340 кг)
хидравлично задвижване - с електромотор с мощност на мотора - 0,55 kW
скорост на движение - 3 м/мин, захранващо напрежение - 220 V, 50 Hz</t>
  </si>
  <si>
    <t>ВСИЧКО Г:</t>
  </si>
  <si>
    <t>Д.</t>
  </si>
  <si>
    <t>КОРПУС А2 - СТОЛОВА</t>
  </si>
  <si>
    <t>Просичане отвори за врати в тухлен зид 25 см</t>
  </si>
  <si>
    <t>Демонтаж тоалетни мивки и смесителни батерии</t>
  </si>
  <si>
    <t>Демонтаж тоалетни седала/клекала комплект с казанче</t>
  </si>
  <si>
    <t>Демонтаж фаянс по стени, вкл. хастар</t>
  </si>
  <si>
    <t>Стъргане на стари пластове боя</t>
  </si>
  <si>
    <t>Пренос, натоварване и изхвърляне отпадъци на 10 км</t>
  </si>
  <si>
    <t>Полагане на контактен грунд по подове, стени и тавани</t>
  </si>
  <si>
    <t>Измиване стени и тавани</t>
  </si>
  <si>
    <t>Изкърпване мазилка по стени и тавани</t>
  </si>
  <si>
    <t>Зидария от газобетон дебелина 10 см</t>
  </si>
  <si>
    <t>Направа окачен таван от влагоустойчив гипскартон /същ. WC/</t>
  </si>
  <si>
    <t>Гипсова шпакловка по стени, вкл. ръбохранители</t>
  </si>
  <si>
    <t>Гипсова шпакловка по тавани</t>
  </si>
  <si>
    <t>Боядисване стени и тавани с латекс, вкл. грундиране</t>
  </si>
  <si>
    <t>Боядисване стени и тавани с влагоустойчива боя - трикратно</t>
  </si>
  <si>
    <t>Полагане на фаянс по стени</t>
  </si>
  <si>
    <t>Направа армирана циментова замазка с дебелина до 4 см</t>
  </si>
  <si>
    <t>Полагане теракот по под</t>
  </si>
  <si>
    <t>Направа первази от теракот с височина до 10 см</t>
  </si>
  <si>
    <t>Направа "кутия" от влагоустойчив гипскартон на метална конструкция за обличане на тръбопроводи</t>
  </si>
  <si>
    <t>Доставка и полагане на PVC подпрозоречни плотове с ширина 20 см , монтирани конзолно на стена</t>
  </si>
  <si>
    <t xml:space="preserve">Обработка пукнатини в  съществуваща мозайка по под </t>
  </si>
  <si>
    <t xml:space="preserve">Почистване и шлайфане съществуваща мозайка по под </t>
  </si>
  <si>
    <t>Всичко I:</t>
  </si>
  <si>
    <t>Съблекални</t>
  </si>
  <si>
    <t>Направа саморазливна самохоризонтираща замазка с дебелина до 8 мм</t>
  </si>
  <si>
    <t>КОРПУС Г - МАЛЪК ФИЗКУЛТУРЕН САЛОН</t>
  </si>
  <si>
    <t>Демонтаж балатум/линолеум</t>
  </si>
  <si>
    <t>Изваждане на врата от зид - всички видове</t>
  </si>
  <si>
    <t>Изваждане на вътрешни прозорци от зид - всички видове</t>
  </si>
  <si>
    <t>Изкърпване вароциментова мазилка по стени и тавани</t>
  </si>
  <si>
    <t>Обръщане около прозорци с вароциментова мазилка до 25 см, вкл. ръбохранители (съществуваща дограма)</t>
  </si>
  <si>
    <t>Полагане на фаянс по стени (Н=2.00 m)</t>
  </si>
  <si>
    <t>Гипсова шпакловка по тавани, вкл. ръбохранители</t>
  </si>
  <si>
    <t>Боядисване с влагоустойчив латекс по стени и тавани, вкл. грундиране</t>
  </si>
  <si>
    <t>Направа изравнителна циментова замазка със ср. дебелина до 4 см</t>
  </si>
  <si>
    <t>Гипсова шпакловка по ребрести тавани с височина над 4 м, вкл. ръбохранители</t>
  </si>
  <si>
    <t>Боядисване стени с латекс, вкл. грундиране</t>
  </si>
  <si>
    <t>Боядисване с латекс по ребрести тавани с височина над 4 м, вкл. грундиране</t>
  </si>
  <si>
    <t>Всичко III:</t>
  </si>
  <si>
    <t>КОРПУС Г - ГОЛЯМ ФИЗКУЛТУРЕН САЛОН</t>
  </si>
  <si>
    <t>Боядисване с влагоустойчива боя по стени и тавани - трикратно</t>
  </si>
  <si>
    <t>Почистване, грундиране и боядисване парапет стълбище</t>
  </si>
  <si>
    <t>Всичко IV:</t>
  </si>
  <si>
    <t>КОРПУС Г - БАСЕЙН</t>
  </si>
  <si>
    <t>Боядисване с латекс по стени и тавани, вкл. грундиране</t>
  </si>
  <si>
    <t>Басейн</t>
  </si>
  <si>
    <t>Доставка и монтаж бордови камък</t>
  </si>
  <si>
    <t>Всичко V:</t>
  </si>
  <si>
    <t>E.</t>
  </si>
  <si>
    <t>СТЪЛБИЩЕ ЗА ДОСТЪП ДО ЮЖЕН ДВОР УЧИЛИЩЕ</t>
  </si>
  <si>
    <t>Направа настилка от мразоустойчив гранитогрес на еластично лепило,  осигурен срещу плъзгане - площадки</t>
  </si>
  <si>
    <t>Направа настилка от мразоустойчив гранитогрес на еластично лепило,  осигурен срещу плъзгане - стъпала</t>
  </si>
  <si>
    <t xml:space="preserve">Направа облицовка по борд от мразоустойчив гранитогрес на еластично лепило </t>
  </si>
  <si>
    <t>Доставка и монтаж завършващ профил за гранитогрес</t>
  </si>
  <si>
    <t>Доставка и монтаж метален парапет по детайл</t>
  </si>
  <si>
    <t>Циментова мазилка по нови бетонови повърхности /дъно, страници и чела/</t>
  </si>
  <si>
    <t xml:space="preserve">Циментова шпакловка </t>
  </si>
  <si>
    <t>Боядисване с екстериорна боя в цвят по RAL, вкл. грунд</t>
  </si>
  <si>
    <t>Декоративна керамична облицовка</t>
  </si>
  <si>
    <t>Доставка и монтаж метални пилони с височина 10 м</t>
  </si>
  <si>
    <t>РЕМОНТ ИГРИЩЕ СЕВЕРОЗАПАД</t>
  </si>
  <si>
    <t>Демонтаж метална оградна мрежа</t>
  </si>
  <si>
    <t>Демонтаж врати за минифутбол</t>
  </si>
  <si>
    <t>Разваляне настилка от изкуствена трева</t>
  </si>
  <si>
    <t>Доставка и монтаж на мултифункционална тревна настилка, цвят зелен, с влакна от полипропилен с дължина 40-60 мм, вплетени във високо еластична основа, покрити с латекс, в т.ч. засипка със слой кварцов пясък и каучуков гранулат за регулиране височината на “стъблата” и плътността на покритието</t>
  </si>
  <si>
    <t xml:space="preserve">Направа хоризонтална маркировка с ширина 10 см, цвят бял </t>
  </si>
  <si>
    <t>Доставка и монтаж на баскетболната система от стомана - табло от поликарбонатно стъкло, твърд ринг и мрежа 8 мм (EN 1270)</t>
  </si>
  <si>
    <t>Доставка и монтаж на подвижни колчета за мрежа за волейбол</t>
  </si>
  <si>
    <t>к-т</t>
  </si>
  <si>
    <t>Доставка и монтаж на метална двукрила врата 270/270</t>
  </si>
  <si>
    <t>Всичко II:</t>
  </si>
  <si>
    <t>МЕРОПРИЯТИЯ ПО ПОДПОРНА СТЕНА ЮГ</t>
  </si>
  <si>
    <t>Циментова мазилка</t>
  </si>
  <si>
    <t xml:space="preserve">Почистване, грундиране и боядисване метален парапет </t>
  </si>
  <si>
    <t>РЕМОНТ ТРОТОАРНИ НАСТИЛКИ ОКОЛО КОРПУСИ И ЦЕНТРАЛЕН ВХОД</t>
  </si>
  <si>
    <t>Направа окрайчващ кофраж за настилки</t>
  </si>
  <si>
    <t>Доставка и монтаж заварена арм. мрежа ф8 20/20 см</t>
  </si>
  <si>
    <t>Полагане на контактен грунд по стари бетонови настилки</t>
  </si>
  <si>
    <t>Доставка и полагане бетон В20 с добавка за водоплътност за армирана бетонова настилка с деб.10 см</t>
  </si>
  <si>
    <t>Направа настилка от мразоустойчив гранитогрес на еластично лепило,  осигурен срещу плъзгане - при платформа за инвалиди</t>
  </si>
  <si>
    <t>СТЪЛБА И ПЛОЩАДКА ЗА ЗАРЕЖДАНЕ НА РАЗЛИВНО ПОМЕЩЕНИЕ</t>
  </si>
  <si>
    <t>Разливно - стълба N3</t>
  </si>
  <si>
    <t>Доставка и монтаж покривни термопанели с пълнеж PU и дебелина 4 см</t>
  </si>
  <si>
    <t xml:space="preserve">Доставка и монтаж окомплектовка за окрайчване термопанел </t>
  </si>
  <si>
    <t>Доставка и монтаж окомплектовка за връзка покривен термопанел със стена</t>
  </si>
  <si>
    <t>Доставка и монтаж дървена ръкохватка за парапет, вкл. лакиране</t>
  </si>
  <si>
    <t>VI.</t>
  </si>
  <si>
    <t>Столова - стълба N2</t>
  </si>
  <si>
    <t>Демонтаж метална стълба към столова</t>
  </si>
  <si>
    <t>Демонтаж покритие от LT ламарина по козирка стъпала</t>
  </si>
  <si>
    <t>Почистване, грундиране и боядисване метална конструкция козирка</t>
  </si>
  <si>
    <t>Доставка и монтаж върху съществуваща конструкция покривни термопанели с пълнеж PU и дебелина 4 см</t>
  </si>
  <si>
    <t>Общежитие - стълба N1</t>
  </si>
  <si>
    <t>Демонтаж метална стълба към общежитие</t>
  </si>
  <si>
    <t>Всичко VI:</t>
  </si>
  <si>
    <t>ОБЩО част АРХИТЕКТУРА</t>
  </si>
  <si>
    <t>Част: КОНСТРУКТИВНА</t>
  </si>
  <si>
    <t>І</t>
  </si>
  <si>
    <t xml:space="preserve">БЕТОН КЛАС С20/25 </t>
  </si>
  <si>
    <t>М3</t>
  </si>
  <si>
    <t>КОФРАЖ</t>
  </si>
  <si>
    <t>М2</t>
  </si>
  <si>
    <t xml:space="preserve">АРМИРОВЪЧНА СТОМАНА В420 </t>
  </si>
  <si>
    <t>КГ</t>
  </si>
  <si>
    <t>II</t>
  </si>
  <si>
    <t>III</t>
  </si>
  <si>
    <t>IV</t>
  </si>
  <si>
    <t>V</t>
  </si>
  <si>
    <t>МЕТАЛНА КОНСТРУКЦИЯ СЕННИЦИ</t>
  </si>
  <si>
    <t>МЕТАЛНА ЗА ОБРАМЧВАНЕ НА ОТВОРИ ЗА ВРАТИ</t>
  </si>
  <si>
    <t xml:space="preserve">Разбиване на съществуваща настилка </t>
  </si>
  <si>
    <t>Изкоп</t>
  </si>
  <si>
    <t xml:space="preserve">Обратен насип </t>
  </si>
  <si>
    <t>ОБЩО част КОНСТРУКТИВНА</t>
  </si>
  <si>
    <t>Вътрешна отоплителна инсталация</t>
  </si>
  <si>
    <t xml:space="preserve">Доставка и монтаж на стоманен панелен радиатор тип 22 с размери 600/500mm,   комплект с крепежни елементи за стена </t>
  </si>
  <si>
    <t>бр.</t>
  </si>
  <si>
    <t>Също, но   600/700 мм.</t>
  </si>
  <si>
    <t>Също, но   600/800 мм.</t>
  </si>
  <si>
    <t>Също, но   600/900 мм.</t>
  </si>
  <si>
    <t>Също, но   600/1000  мм.</t>
  </si>
  <si>
    <t>Също, но   600/1200  мм.</t>
  </si>
  <si>
    <t>Също, но   600/1400  мм.</t>
  </si>
  <si>
    <t>Също, но   600/1600  мм.</t>
  </si>
  <si>
    <t>Също, но   600/2000  мм.</t>
  </si>
  <si>
    <t xml:space="preserve">Доставка и монтаж на радиаторен вентил 1/2" </t>
  </si>
  <si>
    <t xml:space="preserve">Доставка и монтаж на секретен регулиращ  вентил 1/2" </t>
  </si>
  <si>
    <t xml:space="preserve">Доставка и монтаж на окомплектовка за  панелни радиатори, включваща :  ръчен обезвъздушител, 2 бр. тапи , 2 бр. щепсели </t>
  </si>
  <si>
    <t>Доставка и монтаж на полипропиленови тръба стабилизирана 2 1/2",  вкл. фасонни елементи и преходи с метални резби</t>
  </si>
  <si>
    <t>същото, но 2"</t>
  </si>
  <si>
    <t xml:space="preserve">Също, 1 1/2" </t>
  </si>
  <si>
    <t>Също, но 1 1/4"</t>
  </si>
  <si>
    <t xml:space="preserve">Също, но ф 1" </t>
  </si>
  <si>
    <t xml:space="preserve">Също, но 3/4" </t>
  </si>
  <si>
    <t>Също, но 1/2"</t>
  </si>
  <si>
    <t>Доставка и монтаж компенсатор Ф2 1/2"</t>
  </si>
  <si>
    <t xml:space="preserve">Доставка и монтаж компенсатор Ф2" </t>
  </si>
  <si>
    <t xml:space="preserve">Доставка и монтаж компенсатор Ф1 1/2" </t>
  </si>
  <si>
    <t xml:space="preserve">Доставка и монтаж компенсатор Ф1 1/4 </t>
  </si>
  <si>
    <t>Доставка и монтаж на сферичен кран 1"</t>
  </si>
  <si>
    <t>Също, но ф 20 с изпразнител</t>
  </si>
  <si>
    <t>Доставка и монтаж на сферичен кран ППР ф 20 - дренажен</t>
  </si>
  <si>
    <t>Доставка и монтаж на адаптор ППР Ф20х1/2"</t>
  </si>
  <si>
    <t>Доставка и монтаж на автоматичен обезвъздушител в компл. с клапан 1/2"</t>
  </si>
  <si>
    <t>Доставка и монтаж на тръбна изолация от микропореста гума   ф 2 1/2"</t>
  </si>
  <si>
    <t>Също, но ф 2"</t>
  </si>
  <si>
    <t>Също, но ф 1 1/2</t>
  </si>
  <si>
    <t>Също, но ф 1 1/4"</t>
  </si>
  <si>
    <t>Също, но ф 1</t>
  </si>
  <si>
    <t>Също, но ф 3/4"</t>
  </si>
  <si>
    <t>Също, но ф 1/2"</t>
  </si>
  <si>
    <t>Скоби за укрепване комплект с винт и дюбел</t>
  </si>
  <si>
    <t xml:space="preserve">Метална конструкция </t>
  </si>
  <si>
    <t>кг</t>
  </si>
  <si>
    <t xml:space="preserve">Пробиване на отвори до 15х10 в бетонови плочи </t>
  </si>
  <si>
    <t>Пробиване на отвори до 40х20 в тухлени зидове</t>
  </si>
  <si>
    <t>Замонолитване на отвори в бетонови плочи</t>
  </si>
  <si>
    <t>Замонолитване на отвори в тухлени зидове</t>
  </si>
  <si>
    <t>Хидравлични проби на тръбна мрежа</t>
  </si>
  <si>
    <t>Топла проба за отоплително тяло с регулиране на дебит</t>
  </si>
  <si>
    <t>Доставка и монтаж на черна газова тръба 1 1/4"</t>
  </si>
  <si>
    <t>Също, но Ф90</t>
  </si>
  <si>
    <t>Доставка и монтаж на воден филтър DN 2 1/2", PN0,6</t>
  </si>
  <si>
    <t>Също, но DN2, PN0,6</t>
  </si>
  <si>
    <t>Също, но DN 1 1/2, PN0,6</t>
  </si>
  <si>
    <t>Също, но DN 1 1/4, PN0,6</t>
  </si>
  <si>
    <t>Доставка и монтаж на предпазен клапан 1"; 0,4 Mpa</t>
  </si>
  <si>
    <t>Също, но 1 1/2"; 0,4 Mpa</t>
  </si>
  <si>
    <t>Доставка и монтаж на термометър 120°C</t>
  </si>
  <si>
    <t>Доставка и монтаж на табло КИПиА</t>
  </si>
  <si>
    <t>Доставка, монтаж и настройка на регулатор на температура с потопяем сензор за управление трипътен вентил на котела - двуканален</t>
  </si>
  <si>
    <t>Метална конструкция</t>
  </si>
  <si>
    <t xml:space="preserve">Хидравлична проба </t>
  </si>
  <si>
    <t>Функционална проба</t>
  </si>
  <si>
    <t>Демонтажни работи</t>
  </si>
  <si>
    <t>Демонтаж помпи</t>
  </si>
  <si>
    <t>Демонтаж колектори</t>
  </si>
  <si>
    <t>Демонтаж тръби до 2"</t>
  </si>
  <si>
    <t>Демонтаж тръби до ф108</t>
  </si>
  <si>
    <t>Демонтаж  отоплителни тела</t>
  </si>
  <si>
    <t>Пренасяне, натоварване, извозване  на демонтирани тръби и съоръжения</t>
  </si>
  <si>
    <t>компл.</t>
  </si>
  <si>
    <t>Част: ЕЛЕКТРО</t>
  </si>
  <si>
    <t xml:space="preserve">I. </t>
  </si>
  <si>
    <t>Доставка и монтаж на аплик стенен, к-кт с ЛЕД лампа 6,10W, IP54</t>
  </si>
  <si>
    <t>Доставка и монтаж на плафонера за монтаж на таван ІР20, к-кт с ЛЕД лампа 4 или 6W</t>
  </si>
  <si>
    <t>Доставка и монтаж на плафонера за монтаж на таван ІР54, к-кт с ЛЕД лампа 4, 6 или 14W</t>
  </si>
  <si>
    <t>Доставка и монтаж на светително тяло - ЛЕД панел за монтаж на таван ІР20, 18W</t>
  </si>
  <si>
    <t>Доставка и монтаж на LED индустриално осв.тяло PC 220V 1,20m 36W 5000К IP66</t>
  </si>
  <si>
    <t>Доставка и монтаж на LED индустриално осв.тяло PC 220V 0,60m 24W 5000К IP66</t>
  </si>
  <si>
    <t>Доставка и монтаж на LED прожекторно осв.тяло 220V 30W 5000К IP65</t>
  </si>
  <si>
    <t>Направа суха разделка на кабел до 4мм2</t>
  </si>
  <si>
    <t>Всичко СИЛОВА И ОСВЕТИТЕЛНА ИНСТАЛАЦИЯ</t>
  </si>
  <si>
    <t xml:space="preserve">II. </t>
  </si>
  <si>
    <t>Доставка на материали</t>
  </si>
  <si>
    <t>Пожароизвестителна централа адресируема, к-кт с модули разширение</t>
  </si>
  <si>
    <t>Адресируем оптично димен датчик, к-кт с основа</t>
  </si>
  <si>
    <t>Адресируем оптично димен датчик с изолатор, к-кт с основа</t>
  </si>
  <si>
    <t>Адресируем термичен пожароизвестител, к-кт  с основа</t>
  </si>
  <si>
    <t xml:space="preserve">Адресируем ръчен пожароизвестител </t>
  </si>
  <si>
    <t>Адресируем входно-изходен модул</t>
  </si>
  <si>
    <t>Адресируем модул управление конвенционални сирени</t>
  </si>
  <si>
    <t xml:space="preserve">Сирена вътрешна </t>
  </si>
  <si>
    <t xml:space="preserve">Сирена външна </t>
  </si>
  <si>
    <t xml:space="preserve">Оловен херметичен акумулатор18Аh/12V </t>
  </si>
  <si>
    <t>Захранващ блок сирени</t>
  </si>
  <si>
    <t>м.</t>
  </si>
  <si>
    <t>Доставка PVC кабелен канал 12/12mm</t>
  </si>
  <si>
    <t>Доставка на светещ знак "Маршрут за евакуация"</t>
  </si>
  <si>
    <t>Доставка на светещ знак "Изход за евакуация"</t>
  </si>
  <si>
    <t>Електромонтажни работи изграждане ПИИ</t>
  </si>
  <si>
    <t>Монтаж на на проводник J-Y(St)Y 2 х 1,0mm2, аварийно евакуационно осветление</t>
  </si>
  <si>
    <t>Монтаж PVC кабелен канал с дюбели</t>
  </si>
  <si>
    <t>Монтаж на основа за автоматичен пожароизвестител</t>
  </si>
  <si>
    <t>Привеждане в работно състояние на автоматичен пожароизвестител</t>
  </si>
  <si>
    <t>Монтаж на ръчен пожароизвестител</t>
  </si>
  <si>
    <t>Привеждане в работно състояние на ръчен пожароизвестител</t>
  </si>
  <si>
    <t>Монтаж на адресируеми модули</t>
  </si>
  <si>
    <t>Привеждане в работно състояние на адресируеми модули</t>
  </si>
  <si>
    <t>Монтаж пожароалармено акустично устройство</t>
  </si>
  <si>
    <t>Прив. в раб. съст.на пожароалармено акустично устройство</t>
  </si>
  <si>
    <t>Монтаж на шкаф на ПИС</t>
  </si>
  <si>
    <t>Програмиране на ПИИ система</t>
  </si>
  <si>
    <t>Ефективни измервания и 72 ч проби</t>
  </si>
  <si>
    <t>Монтаж осветително тяло аварийно евакуационно осветление</t>
  </si>
  <si>
    <t xml:space="preserve">Всичко изграждане ПИИ </t>
  </si>
  <si>
    <t>Доставка на прожектор 70W, к-кт с метал халогенна лампа 70W, IP65</t>
  </si>
  <si>
    <t>Доставка на прожектор 400W асиметричен, к-кт с метал халогенна лампа HQI-T 400W, IP65</t>
  </si>
  <si>
    <t>Доставка на метален стълб, Н=9m над терен, к-кт със стойка за монтаж на 2 прожектора и разклонителна кутия</t>
  </si>
  <si>
    <t>Доставка и монтаж на стойка за монтаж на прожектор 70w на височина 6м</t>
  </si>
  <si>
    <t>Доставка  на ел.табло ТО-1 (разпределително), метален шкаф, стоящ 700/500/215, к-кт с апаратура за защита и управление на осветлението, оборудване по чертеж</t>
  </si>
  <si>
    <t>Доставка и полагане на гофрирана тръба Ø40mm</t>
  </si>
  <si>
    <t>Доставка и полагане на кабел СВТ 5x6 мм2</t>
  </si>
  <si>
    <t>Доставка и полагане на кабел СВТ 3х1.5 мм2</t>
  </si>
  <si>
    <t>Доставка и монтажна заземителна шина 40х3мм</t>
  </si>
  <si>
    <t>Доставка на заземителен кол 1500х63х63х4мм</t>
  </si>
  <si>
    <t>Направа на изкоп III категория 0.8/0.4м с обратно засипване и трамбоване</t>
  </si>
  <si>
    <t>Направа на подложка с пясък и покриване с PVC лента-за повече от един кабел</t>
  </si>
  <si>
    <t>Монтаж и изправяне на стълб до Н=9m височина</t>
  </si>
  <si>
    <t>Направа на фундамент с шахта, монтаж и свързване на табло "ТО-1"</t>
  </si>
  <si>
    <t>Монтаж и насочване на прожектори на стълб и на фасада</t>
  </si>
  <si>
    <t>Пуско-наладъчни работи по табло ТО-1</t>
  </si>
  <si>
    <t>Набиване на заземителни колове за направа на заземително огнище</t>
  </si>
  <si>
    <t>Измерване на защитно заземление</t>
  </si>
  <si>
    <t>Всичко изграждане ВЪНШНО ОСВЕТЛЕНИЕ</t>
  </si>
  <si>
    <t>ОБЩО част ЕЛЕКТРО</t>
  </si>
  <si>
    <t>Част: ВиК</t>
  </si>
  <si>
    <t>Доставка и монтаж на полипропилен. ф 20 мм за студена вода, вкл. фасонни части</t>
  </si>
  <si>
    <t>Доставка и монтаж на полипроп. тръби ф 20 мм за гореща вода, вкл. фасонни части</t>
  </si>
  <si>
    <t>Доставка и монтаж на полипроп. тръби ф 25 мм за студена вода, вкл. фасонни части</t>
  </si>
  <si>
    <t>Доставка и монтаж на полипроп. тръби ф 25 мм за гореща вода, вкл. фасонни части</t>
  </si>
  <si>
    <t>Доставка и монтаж на полипроп. тръби ф 32 мм за студена вода, вкл. фасонни части</t>
  </si>
  <si>
    <t>Доставка и монтаж на полипроп. тръби ф 32 мм за гореща вода, вкл. фасонни части</t>
  </si>
  <si>
    <t>Доставка и монтаж на полипроп. тръби ф 40 мм за студена вода, вкл. фасонни части</t>
  </si>
  <si>
    <t>Доставка и монтаж на СК ½ "</t>
  </si>
  <si>
    <t>Доставка и монтаж на стенна фонтанка 1/2"</t>
  </si>
  <si>
    <t>Доставка и монтаж на клозетно казанче</t>
  </si>
  <si>
    <t>Доставка и монтаж на смесител за душ</t>
  </si>
  <si>
    <t>Доставка и монтаж на вентил за съдомиална машина</t>
  </si>
  <si>
    <t>ІІ</t>
  </si>
  <si>
    <t>Доставка и монтаж на РVС тръби ф 50 мм</t>
  </si>
  <si>
    <t>Доставка и монтаж на РVС тръби ф 110 мм</t>
  </si>
  <si>
    <t>Доставка и монтаж на РVС РО ф 110 мм</t>
  </si>
  <si>
    <t>Доставка и монтаж на маншон ф 110 мм</t>
  </si>
  <si>
    <t>Доставка и монтаж на клозетно седало</t>
  </si>
  <si>
    <t>Доставка и монтаж на подов сифон ф 50 мм</t>
  </si>
  <si>
    <t>Доставка и монтаж на душ кабина</t>
  </si>
  <si>
    <t>Доставка и монтаж на мазнинозадържател</t>
  </si>
  <si>
    <t>Доставка и монтаж на вентилационен клапан</t>
  </si>
  <si>
    <t>Всичко КАНАЛИЗАЦИЯ</t>
  </si>
  <si>
    <t>ОБЩО част ВиК</t>
  </si>
  <si>
    <t>ОБЩЕЖИТИЕ - КОРПУС А2</t>
  </si>
  <si>
    <t>ПЪРВИ ЕТАЖ</t>
  </si>
  <si>
    <t>Преместване мебели</t>
  </si>
  <si>
    <t>чч</t>
  </si>
  <si>
    <t>Рaзваляне на тухлен зид 12 см, включително фаянс</t>
  </si>
  <si>
    <t>Демонтаж тоалетни клекала и седала</t>
  </si>
  <si>
    <t>Направа зид 12.5 см от газобетонни блокчета</t>
  </si>
  <si>
    <t>Вароциментова мазилка по стени</t>
  </si>
  <si>
    <t>Боядисване стени и тавани с влагоустойчив латекс, вкл. грундиране</t>
  </si>
  <si>
    <t>Боядисване с блажна боя на таблени врати и каси</t>
  </si>
  <si>
    <t>Доставка и монтаж на 10 см от пода прегради с височина 2 м, от PVC профили с плътна част MDF</t>
  </si>
  <si>
    <t>Доставка и монтаж на сгъваем опорен парапет за хора с увреждания</t>
  </si>
  <si>
    <t>ВТОРИ ЕТАЖ</t>
  </si>
  <si>
    <t>Демонтаж дървени и PVC первази по под</t>
  </si>
  <si>
    <t>Направа зид 10 см от газобетонни блокчета</t>
  </si>
  <si>
    <t>Гипсова шпакловка по тавани и греди, вкл. ръбохранители</t>
  </si>
  <si>
    <t>Доставка и монтаж на окачен таван тип "Армстронг"</t>
  </si>
  <si>
    <t>Доставка и полагане ламиниран паркет с устойчивост на износване АС5, клас 33</t>
  </si>
  <si>
    <t>Доставка и полагане PVC первази за ламиниран паркет</t>
  </si>
  <si>
    <t>ТРЕТИ ЕТАЖ</t>
  </si>
  <si>
    <t>Разваляне мозаечни подови первази с височина до 15 см</t>
  </si>
  <si>
    <t>Просичане отвори в тухлен зид 25 см</t>
  </si>
  <si>
    <t>Боядисване стени с влагоустойчив латекс, вкл. грундиране</t>
  </si>
  <si>
    <t>Доставка и монтаж над окачен таван на минерална вата с дебелина 10 см и l=0,035 W/mK</t>
  </si>
  <si>
    <t>СТЪЛБИЩНА КЛЕТКА</t>
  </si>
  <si>
    <t xml:space="preserve">Измиване стени </t>
  </si>
  <si>
    <t>Полагане на контактен грунд по стени</t>
  </si>
  <si>
    <t>Изкърпване вароциментова мазилка по стени</t>
  </si>
  <si>
    <t>Почистване и боядисване парапет стълбище</t>
  </si>
  <si>
    <t>Почистване и боядисване декоративен парапет пред прозорци</t>
  </si>
  <si>
    <t>ДОГРАМА</t>
  </si>
  <si>
    <t>Доставка и монтаж на еднокрил прозорец 70/60см РVС 5-камерен профил стъклопакет с нискоемисионно стъкло с отваряемо крило на странична вертикална ос (№1 по спецификация)</t>
  </si>
  <si>
    <t>Доставка и монтаж на еднокрил прозорец 75/200см РVС 5-камерен профил стъклопакет с нискоемисионно стъкло с отваряемо крило на странична вертикална ос (№8 по спецификация)</t>
  </si>
  <si>
    <t>Доставка и монтаж на еднокрил прозорец 180/320см РVС 5-камерен профил стъклопакет с нискоемисионно стъкло (№19 по спецификация)</t>
  </si>
  <si>
    <t>Доставка и монтаж на еднокрил прозорец 75/120см РVС 5-камерен профил стъклопакет с нискоемисионно стъкло с отваряемо крило на странична вертикална ос (№24 по спецификация)</t>
  </si>
  <si>
    <t>Доставка и монтаж на двукрил прозорец 240/300см РVС 5-камерен профил стъклопакет с нискоемисионно стъкло с отваряемо крило на странична вертикална ос (№25 по спецификация)</t>
  </si>
  <si>
    <t>Доставка и монтаж на трикрил прозорец 340/160см РVС 5-камерен профил стъклопакет с нискоемисионно стъкло с отваряемо крило на странична вертикална ос (№29 по спецификация)</t>
  </si>
  <si>
    <t>Доставка и монтаж на трикрил прозорец 300/300см РVС 5-камерен профил стъклопакет с нискоемисионно стъкло с отваряемо крило на странична вертикална ос (№21 по спецификация)</t>
  </si>
  <si>
    <t>Доставка и монтаж на вътрешна еднокрила плътна врата 100/200см, самозатваряща се, димоуплътнена (№1м по спецификация)</t>
  </si>
  <si>
    <t>Доставка и монтаж на вътрeшна еднокрила плътна врата 100/200см от алуминиеви профили (№2 по спецификация)</t>
  </si>
  <si>
    <t>Доставка и монтаж на вътрешна еднокрила плътна врата 100/200см, самозатваряща се, димоуплътнена (№2м по спецификация)</t>
  </si>
  <si>
    <t>Доставка и монтаж на вътрешна еднокрила плътна врата 100/210см, самозатваряща се, димоуплътнена (№4м  по спецификация)</t>
  </si>
  <si>
    <t>Доставка и монтаж на вътрeшна еднокрила плътна врата 90/210см от алуминиеви профили (№5 по спецификация)</t>
  </si>
  <si>
    <t>Доставка и монтаж на вътрешна еднокрила плътна врата 90/210см, самозатваряща се, димоуплътнена (№5м по спецификация)</t>
  </si>
  <si>
    <t>Доставка и монтаж на еднокрила остъклена врата 90/240см от
алуминиеви профили, стъклопакет със стъкло, осигурено срещу разпадане и разчупване (№15 по спецификация)</t>
  </si>
  <si>
    <t>Доставка и монтаж алуминиева витрина за обособяване помещение портиер етаж 1 - врата 100/325 см с 2 странични крила 120/325 см, двукрила витрина 200/325 см, трикрила витрина 320/250 см  стъклопакет в зоната от 100 см от пода до 200 см от пода, останалата част - плътна - МДФ, със стъкло, осигурено срещу разпадане и разчупване  (№3, №18 и №23 по спецификация)</t>
  </si>
  <si>
    <t>Доставка и монтаж алуминиева витрина за обособяване помещение портиер етаж 2 - врата 100/330 см с 2 странични крила 120/325 см,  стъклопакет в зоната от 100 см от пода до 200 см от пода, останалата част - плътна - МДФ, със стъкло, осигурено срещу разпадане и разчупване - по спецификацияосигурено срещу разпадане и разчупване (№3 по спецификация)</t>
  </si>
  <si>
    <t>Доставка и монтаж алуминиева витрина за обособяване помещение портиер етаж 3 -врата 100/330 см с 2 странични крила 120/325 см,  стъклопакет в зоната от 100 см от пода до 200 см от пода, останалата част - плътна - МДФ, със стъкло, осигурено срещу разпадане и разчупване - по спецификацияосигурено срещу разпадане и разчупване (№3 по спецификация)</t>
  </si>
  <si>
    <t>КОРПУС А+Б+В /в т.ч. СПОРТНО УЧИЛИЩЕ/</t>
  </si>
  <si>
    <t>Стъргане на стари пластове боя (греди и тавани)</t>
  </si>
  <si>
    <t>Полагане на контактен грунд по греди и тавани</t>
  </si>
  <si>
    <t>Изкърпване вароциментова мазилка по  греди и тавани</t>
  </si>
  <si>
    <t>Боядисване греди и тавани с латекс, вкл. грундиране</t>
  </si>
  <si>
    <t>Направа "кутия" от влагоустойчив гипскартон на метална конструкция за обличане на тръбопроводи, включително боядисване с латекс</t>
  </si>
  <si>
    <t>Демонтаж тоалетни седала и писоари</t>
  </si>
  <si>
    <t>Полагане на контактен грунд по подове и стени</t>
  </si>
  <si>
    <t>Хастарна вароциментова мазилка по стени</t>
  </si>
  <si>
    <t>Боядисване стени  с влагоустойчив латекс, вкл. грундиране</t>
  </si>
  <si>
    <t>ЧЕТВЪРТИ ЕТАЖ</t>
  </si>
  <si>
    <t>СТЪЛБИЩНИ КЛЕТКИ</t>
  </si>
  <si>
    <t>Доставка и монтаж на трикрил прозорец 260/160см РVС 5-камерен профил стъклопакет с нискоемисионно стъкло с отваряемо крило на странична вертикална ос (№10 по спецификация)</t>
  </si>
  <si>
    <t>Доставка и монтаж на трикрил прозорец 250/300см РVС 5-камерен профил стъклопакет с нискоемисионно стъкло с отваряемо крило на странична вертикална ос (№11 по спецификация)</t>
  </si>
  <si>
    <t>Доставка и монтаж на вътрешна витрина 52/320см алуминиева дограма  стъклопакет със стъкло, осигурено срещу разпадане и 
разчупване (№20 по спецификация)</t>
  </si>
  <si>
    <t>Доставка и монтаж на еднокрил прозорец 108/320см РVС 5-камерен профил стъклопакет с нискоемисионно стъкло (№21 по спецификация)</t>
  </si>
  <si>
    <t>Доставка и монтаж на петкрил прозорец 568/300см РVС 5-камерен профил стъклопакет с нискоемисионно стъкло с  две отваряеми крила на странична вертикална ос (№26 по спецификация)</t>
  </si>
  <si>
    <t>Доставка и монтаж на трикрил прозорец 340/300см РVС 5-камерен профил стъклопакет с нискоемисионно стъкло с отваряемо крило на странична вертикална ос (№27 по спецификация)</t>
  </si>
  <si>
    <t>Доставка и монтаж на трикрил прозорец 280/300см РVС 5-камерен профил стъклопакет с нискоемисионно стъкло с отваряемо крило на странична вертикална ос (№28 по спецификация)</t>
  </si>
  <si>
    <t>Доставка и монтаж на вътрешна еднокрила плътна врата 100/210см, самозатваряща се,димоуплътнена (№4д  по спецификация)</t>
  </si>
  <si>
    <t>Доставка и монтаж на  витринна дограма  284/305см от 
алуминиеви профили  с еднокрила димоуплътнена врата,
 стъклопакет със стъкло, осигурено срещу разпадане и разчупване  (№9 по спецификация)</t>
  </si>
  <si>
    <t>Доставка и монтаж на външна двукрила остъклена врата 200/320см от алуминиеви профили с прекъснат термомост, с горен неотваряем прозорец стъклопакет с нискоемисионно стъкло, осигуреносрещу разпадане и разчупване с брави "Антипаник" (№16 по спецификация)</t>
  </si>
  <si>
    <t>Полагане на контактен грунд по стени и тавани</t>
  </si>
  <si>
    <t xml:space="preserve">Училищен корпус </t>
  </si>
  <si>
    <t>Оборудване абонатни станции</t>
  </si>
  <si>
    <t>Доставка и монтаж на мембранен разширителен съд с работен обем 400 литра</t>
  </si>
  <si>
    <t>Доставка и монтаж на водоразпределител ф219, L=2000 м.         8 щуцера</t>
  </si>
  <si>
    <t>Доставка и монтаж на водосъбирател ф219, L=2000 м.              8  щуцера</t>
  </si>
  <si>
    <t>Доставка и монтаж на автоматична допълваща система 1/2'' ;  0,6 Mpa</t>
  </si>
  <si>
    <t>Доставка и монтаж на  стоманена тръба ф 88x4,5,                 вкл. фасонни елементи</t>
  </si>
  <si>
    <t>Доставка и монтаж на манометър 1,0 Mpa</t>
  </si>
  <si>
    <t>Вентилационна инсталация-басейн</t>
  </si>
  <si>
    <t>Доставка и монтаж на рекуперативен блок V=6000m3/h; H=260Pa, Nел=2x1,5kW/400V</t>
  </si>
  <si>
    <t>Доставка и монтаж на канален ел. нагревател 800/500; 24kW/400V;6000m3/h;ΔPв-х=32Pa;</t>
  </si>
  <si>
    <t>Доставка и монтаж на топлообменник СОТ 800/800-2R 80kW; вода 80/60°C;ΔPв-х=27Pa; работна мощност 45kW</t>
  </si>
  <si>
    <t xml:space="preserve">Шумозаглушител 700Х400-10/10; L=1000mm </t>
  </si>
  <si>
    <t>Доставка и монтаж на стенни решетки HN-600x300,                                     вкл. регулираща секция</t>
  </si>
  <si>
    <t xml:space="preserve">Доставка и монтаж на правоъгълни въздуховоди от поцинкована ламарина, вкл. фасонни елементи </t>
  </si>
  <si>
    <r>
      <t>м</t>
    </r>
    <r>
      <rPr>
        <vertAlign val="superscript"/>
        <sz val="10"/>
        <color indexed="8"/>
        <rFont val="Arial"/>
        <family val="2"/>
        <charset val="204"/>
      </rPr>
      <t>2</t>
    </r>
  </si>
  <si>
    <t>Доставка и монтаж на ПЖР 600х700 с ел. задвижка</t>
  </si>
  <si>
    <t>Доставка и монтаж на НЖР 500х1500 с мрежа</t>
  </si>
  <si>
    <t>Доставка и монтаж на вентилационна шапка за въздуховод 600х600 мм</t>
  </si>
  <si>
    <t>Доставка и монтаж на метална конструкция за укрепване</t>
  </si>
  <si>
    <t>Проба на вентилатори и ел.калорифер</t>
  </si>
  <si>
    <t>Хидравлична проба на топлообменник</t>
  </si>
  <si>
    <t>Функционална проба и настройка на вентилационна инсталация</t>
  </si>
  <si>
    <t>Доставка и монтаж на осветително тяло - ЛЕД панел за монтаж на таван 600/600 ІР20, 45W</t>
  </si>
  <si>
    <t>Почистване и боядисване декоративна решетка пред прозорци</t>
  </si>
  <si>
    <t>Доставка, полагане и уплътняване каменна фракция 5-15 и пясък с обща дебелина 5 см</t>
  </si>
  <si>
    <t>Доставка и монтаж на врата за мини футбол / хандбал  3.00 х 2.00 х 1.00 м за външно ползване - от алуминиев профил 80x80 мм с дебелина 3 мм (EN 749) с мрежа полиестер 6 мм. с пълнеж</t>
  </si>
  <si>
    <t>РЕКОНСТРУКЦИЯ ВЪНШНИ СТЪЛБИ КЪМ СТОЛОВА И ОБЩЕЖИТИЕ</t>
  </si>
  <si>
    <t>Доставка и монтаж оградна мрежа от стоманена тел 5 мм с полиестерно покритие - за ремонт на съществуваща ограда с височина 3 м</t>
  </si>
  <si>
    <t>Изкърпване вароциментова мазилка по греди и тавани</t>
  </si>
  <si>
    <t xml:space="preserve"> ОСВЕТИТЕЛНА ИНСТАЛАЦИЯ</t>
  </si>
  <si>
    <t>Доставка и монтаж на стойка за монтаж на 2 прожекторa 400w на височина 8м</t>
  </si>
  <si>
    <t>Фрагменти 7, 8, 9 и 10 - физкултурен салон</t>
  </si>
  <si>
    <t>Доставка и монтаж на скоби за закрепване на РР тръби ф 20 мм</t>
  </si>
  <si>
    <t>Доставка и монтаж на скоби за закрепване на РР тръби ф 25 мм</t>
  </si>
  <si>
    <t>Доставка и монтаж на скоби за закрепване на РР тръби ф 32 мм</t>
  </si>
  <si>
    <t>Доставка и монтаж на комплект смесител за тоалетна мивка</t>
  </si>
  <si>
    <t>Фрагмент 6 - фонтанки коридори</t>
  </si>
  <si>
    <t>Доставка и монтаж на  полипропилен. ф 20 мм за студена вода, вкл. фасонни части</t>
  </si>
  <si>
    <t>Доставка и монтаж на хромирана месингова канелка 1/2"</t>
  </si>
  <si>
    <t>Фрагмент 5 - санитарен възел СОУ</t>
  </si>
  <si>
    <t xml:space="preserve"> Доставка и монтаж на полипропилен. ф 20 мм за студена вода, вкл. фасонни части</t>
  </si>
  <si>
    <t>Доставка и монтаж на ОК ½ "</t>
  </si>
  <si>
    <t>Доставка и монтаж вертикален ел. бойлер 80 л, 2 kW</t>
  </si>
  <si>
    <t>Доставка и монтаж комплект смесител за тоалетна мивка</t>
  </si>
  <si>
    <t>Доставка и монтаж промивен кран 1/2" за писоар</t>
  </si>
  <si>
    <t>Доставка и монтаж на скоби за закрепване на РР тръби ф 40 мм</t>
  </si>
  <si>
    <t>Доставка и монтаж хоризонтален ел. бойлер 80 л, 2 kW</t>
  </si>
  <si>
    <t>Фрагмент 2 - училише</t>
  </si>
  <si>
    <t>Доставка и монтаж комплект смесител за изливна мивка</t>
  </si>
  <si>
    <t>Доставка и монтаж на никелирана канелка 1/2"</t>
  </si>
  <si>
    <t>Фрагмент 1 - столова</t>
  </si>
  <si>
    <t>Доставка и монтаж вертикален ел. бойлер 120 л, 3 kW</t>
  </si>
  <si>
    <t>Доставка и монтаж комплект смесител за кухненска мивка</t>
  </si>
  <si>
    <t>басейн</t>
  </si>
  <si>
    <t>Доставка и монтаж на полипроп. тръби ф 63 мм за студена вода, вкл. фасонни части</t>
  </si>
  <si>
    <t>Доставка и монтаж на полипроп. тръби ф 63 мм за гореща вода, вкл. фасонни части</t>
  </si>
  <si>
    <t>Доставка и монтаж на полипроп. тръби ф 90 мм за гореща вода, вкл. фасонни части</t>
  </si>
  <si>
    <t>Доставка и монтаж на скоби за закрепване на РР тръби ф 63 мм</t>
  </si>
  <si>
    <t>Доставка и монтаж на скоби за закрепване на РР тръби ф 90 мм</t>
  </si>
  <si>
    <t>Доставка и монтаж на СК 1 "</t>
  </si>
  <si>
    <t>Доставка и монтаж на ОК 1 "</t>
  </si>
  <si>
    <t>Доставка и монтаж на СК 2 "</t>
  </si>
  <si>
    <t>Доставка и монтаж на ОК 2 "</t>
  </si>
  <si>
    <t>Доставка и монтаж на СК 2 ½ "</t>
  </si>
  <si>
    <t>Доставка и монтаж на ОК 2 ½ "</t>
  </si>
  <si>
    <t>Доставка и монтаж на електромагнитен вентил 2 ½ "</t>
  </si>
  <si>
    <t>Доставка и монтаж на филтър за басейн</t>
  </si>
  <si>
    <t>Доставка и монтаж на помпа за басейн</t>
  </si>
  <si>
    <t>Доставка и монтаж на топлообменник</t>
  </si>
  <si>
    <t>Доставка и монтаж на ел. бойлер 500 л с една серпентина</t>
  </si>
  <si>
    <t xml:space="preserve"> Доставка и монтаж на циркулационна помпа Q=1 м³/час, H=12 м</t>
  </si>
  <si>
    <t>Фрагмент 7, 8, 9, и 10 - физкултурен салон</t>
  </si>
  <si>
    <t>Доставка и монтаж на РVС коляно ф 50 мм</t>
  </si>
  <si>
    <t>Доставка и монтаж на РVС коляно ф 110 мм</t>
  </si>
  <si>
    <t>Доставка и монтаж на РVС разклонител 50/50</t>
  </si>
  <si>
    <t>Доставка и монтаж на РVС разклонител 110/50</t>
  </si>
  <si>
    <t>Доставка и монтаж на РVС разклонител 110/110</t>
  </si>
  <si>
    <t>Доставка и монтаж на РVС дъга ф 50 мм</t>
  </si>
  <si>
    <t>Доставка и монтаж на РVС дъга ф 110 мм</t>
  </si>
  <si>
    <t>Доставка и монтаж на РVС коляно ф 32 мм</t>
  </si>
  <si>
    <t>Доставка и монтаж на РVС разклонител 50/32</t>
  </si>
  <si>
    <t>Доставка и монтаж тоалетна мивка среден формат</t>
  </si>
  <si>
    <t>Доставка и монтаж писоар</t>
  </si>
  <si>
    <t>Доставка и монтаж на РVС тръби ф 32 мм</t>
  </si>
  <si>
    <t>Доставка и монтаж на РVС тръби ф 110 мм за хор. канал в сгради</t>
  </si>
  <si>
    <t>Доставка и монтаж на РVС тръби ф 160 мм за хор. канал в сгради</t>
  </si>
  <si>
    <t>Доставка и монтаж на РVС коляно ф 160 мм</t>
  </si>
  <si>
    <t>Доставка и монтаж на РVС разклонител 32/32</t>
  </si>
  <si>
    <t>Доставка и монтаж на РVС разклонител 160/110</t>
  </si>
  <si>
    <t>Доставка и монтаж на РVС разклонител 160/160</t>
  </si>
  <si>
    <t>Доставка и монтаж на РVС дъга ф 32 мм</t>
  </si>
  <si>
    <t>Доставка и монтаж на РVС дъга ф 160 мм</t>
  </si>
  <si>
    <t>Доставка и монтаж кухненска мивка</t>
  </si>
  <si>
    <t>Доставка и монтаж на РVС тръби ф 110 мм и фасонни части</t>
  </si>
  <si>
    <t>отводняване терен</t>
  </si>
  <si>
    <t>Доставка и монтаж на РVС-U SN 8 тръби ф 160 мм</t>
  </si>
  <si>
    <t>Доставка и монтаж на РVС-U SN 8 тръби ф 200 мм</t>
  </si>
  <si>
    <t>Доставка и монтаж дъждоприемна шахта двойна</t>
  </si>
  <si>
    <t>Доставка и монтаж дъждоприемна решетка L=87,00 м</t>
  </si>
  <si>
    <t>Доставка и монтаж дъждоприемна решетка 110,00 м</t>
  </si>
  <si>
    <t>Ревизия и ремонт на сградна канализация</t>
  </si>
  <si>
    <t>Всичко водопровод физкултурен салон</t>
  </si>
  <si>
    <t>Общо ВОДОПРОВОД</t>
  </si>
  <si>
    <t>Всичко водопровод  басейн</t>
  </si>
  <si>
    <t>Всичко водопровод столова</t>
  </si>
  <si>
    <t>Всичко водопровод  училище</t>
  </si>
  <si>
    <t>Всичко водопровод  общежитие</t>
  </si>
  <si>
    <t>Всичко водопровод  санитарен възел СОУ</t>
  </si>
  <si>
    <t>Всичко водопровод  фонтанки коридори</t>
  </si>
  <si>
    <t>Всичко канализация  басейн</t>
  </si>
  <si>
    <t>Всичко отводняване терен</t>
  </si>
  <si>
    <t>Всичко канализация  столова</t>
  </si>
  <si>
    <t>Всичко канализация  училише</t>
  </si>
  <si>
    <t>Всичко канализация  общежитие</t>
  </si>
  <si>
    <t>Всичко канализация  санитарен възел СОУ</t>
  </si>
  <si>
    <t>Всичко канализация  фонтанки коридори</t>
  </si>
  <si>
    <t>Всичко канализация  физкултурен салон</t>
  </si>
  <si>
    <t>І.1.</t>
  </si>
  <si>
    <t>І.6.</t>
  </si>
  <si>
    <t>І.2.</t>
  </si>
  <si>
    <t>І.3.</t>
  </si>
  <si>
    <t>І.4.</t>
  </si>
  <si>
    <t>І.5.</t>
  </si>
  <si>
    <t>І.7.</t>
  </si>
  <si>
    <t>ІІ.1.</t>
  </si>
  <si>
    <t>ІІ.6.</t>
  </si>
  <si>
    <t>ІІ.2.</t>
  </si>
  <si>
    <t>ІІ.3.</t>
  </si>
  <si>
    <t>ІІ.4.</t>
  </si>
  <si>
    <t>ІІ.5.</t>
  </si>
  <si>
    <t>Демонтаж фаянсoва облицовка по стени и дъно басейн, вкл. хастар</t>
  </si>
  <si>
    <t>Противовлажна шпакловка по греди и тавани</t>
  </si>
  <si>
    <t>Боядисване с влагоустойчив латекс по греди и тавани, вкл. грундиране</t>
  </si>
  <si>
    <t>Почистване метални ограничители, стълби и парапети</t>
  </si>
  <si>
    <t>Демонтаж  комроментирани участъци от керамична облицовка по под помещение басейн, вкл. замазка</t>
  </si>
  <si>
    <t xml:space="preserve">Изравнителна циментова замазка по стени помещение, стени и дъно басейн, вкл. хастар </t>
  </si>
  <si>
    <t>Циментова шпакловка  по стени помещение, стени и дъно басейн, вкл. хастар</t>
  </si>
  <si>
    <t>Доставка и монтаж  на керамична облицовка по под помещение</t>
  </si>
  <si>
    <t>Доставка и монтаж  на стъклокерамична облицовка по стени и дъно басейн</t>
  </si>
  <si>
    <t>Доставка и монтаж  на фаянс по стени помещение</t>
  </si>
  <si>
    <t>Обработка стъклокерамична облицовка по стени и дъно басейн с антибактериален препарат</t>
  </si>
  <si>
    <t>Демонтаж компроментирани участъци от фаянсoва облицовка по стени помещение, вкл. хастар</t>
  </si>
  <si>
    <t xml:space="preserve">Полагане на фаянс по стени </t>
  </si>
  <si>
    <t>Голям физкултурен салон</t>
  </si>
  <si>
    <t>Малък физкултурен салон</t>
  </si>
  <si>
    <t>IІІ.</t>
  </si>
  <si>
    <t>ІV.</t>
  </si>
  <si>
    <t>Циклене на дървенa спортна настилка /дюшеме/</t>
  </si>
  <si>
    <t>Трикратно лакиране с износоустойчив лак на дървенa спортна настилка /дюшеме/</t>
  </si>
  <si>
    <t>Гипсова шпакловка по тавани с височина над 4 м</t>
  </si>
  <si>
    <t>Боядисване с латекс по тавани с височина над 4 м, вкл. грундиране</t>
  </si>
  <si>
    <t xml:space="preserve">Доставка и монтаж топлоизолация от каширана минерална вата с дебелина 10 см и коефициент на топлопроводимост l=0.035 W/mK в подпокривно пространство </t>
  </si>
  <si>
    <t>Направа на изравнителна бетонна настилка за подход към входове игрища, в т.м. направа на стъпала</t>
  </si>
  <si>
    <r>
      <t>Доставка проводник JY-L(Y)  2 х 1,0mm</t>
    </r>
    <r>
      <rPr>
        <sz val="10"/>
        <rFont val="Arial Narrow"/>
        <family val="2"/>
        <charset val="204"/>
      </rPr>
      <t>2</t>
    </r>
  </si>
  <si>
    <r>
      <t>Доставка на проводник J-Y(St)Y 2 х 1,0mm</t>
    </r>
    <r>
      <rPr>
        <sz val="10"/>
        <rFont val="Arial Narrow"/>
        <family val="2"/>
        <charset val="204"/>
      </rPr>
      <t>2</t>
    </r>
    <r>
      <rPr>
        <sz val="12"/>
        <rFont val="Arial Narrow"/>
        <family val="2"/>
        <charset val="204"/>
      </rPr>
      <t xml:space="preserve">, </t>
    </r>
    <r>
      <rPr>
        <sz val="10"/>
        <rFont val="Arial Narrow"/>
        <family val="2"/>
        <charset val="204"/>
      </rPr>
      <t>аварийно евакуационно осветление</t>
    </r>
  </si>
  <si>
    <r>
      <t>Монтаж на проводник JY-L(Y) 2 х 1,0mm</t>
    </r>
    <r>
      <rPr>
        <sz val="10"/>
        <rFont val="Arial Narrow"/>
        <family val="2"/>
        <charset val="204"/>
      </rPr>
      <t>2</t>
    </r>
  </si>
  <si>
    <t>Направа фасадна топлоизолация с EPS с дебелина 80 мм и коефициент на топлопроводнолст l=0.035 W/mK, вкл. мрежа и шпакловка</t>
  </si>
  <si>
    <t>Обръщане страници на прозорци с EPS с дебелина 20 мм и коефициент на топлопроводнолст l=0.03 W/mK, вкл. мрежа и шпакловка; ширина до 35 см</t>
  </si>
  <si>
    <t>ІІІ</t>
  </si>
  <si>
    <t>Всичко ПОКРИВИ КОРПУС А+Б+В:</t>
  </si>
  <si>
    <t>Всичко ПОКРИВИ КОРПУС А1:</t>
  </si>
  <si>
    <t>Всичко ПОКРИВИ КОРПУС Г:</t>
  </si>
  <si>
    <t>Всичко ПОКРИВИ КОРПУС Д:</t>
  </si>
  <si>
    <t>Всичко ФАСАДИ КОРПУС А+Б+В:</t>
  </si>
  <si>
    <t>Всичко ФАСАДИ КОРПУС А2:</t>
  </si>
  <si>
    <t>Всичко ФАСАДИ КОРПУС А1:</t>
  </si>
  <si>
    <t>Всичко ФАСАДИ КОРПУС Г:</t>
  </si>
  <si>
    <t>Всичко ФАСАДИ КОРПУС Д:</t>
  </si>
  <si>
    <t>Всичко ДОГРАМА КОРПУС А1:</t>
  </si>
  <si>
    <t>Всичко  ДОГРАМА КОРПУС Г:</t>
  </si>
  <si>
    <t>Всичко  ДОГРАМА КОРПУС Д:</t>
  </si>
  <si>
    <t>Всичко II ВЪТРЕШНИ РЕМОНТИ МАЛЪК ФИЗК. САЛОН:</t>
  </si>
  <si>
    <t>Всичко IІІ ВЪТРЕШНИ РЕМОНТИ ГОЛЯМ ФИЗК. САЛОН:</t>
  </si>
  <si>
    <t>Всичко ІV ВЪТРЕШНИ РЕМОНТИ БАСЕЙН:</t>
  </si>
  <si>
    <t>Всичко I СТЪЛБИЩЕ ДО ЮЖЕН ДВОР :</t>
  </si>
  <si>
    <t>Всичко II ИГРИЩЕ СЕВЕРОЗАПАД:</t>
  </si>
  <si>
    <t>Всичко III ПОДПОРНА СТЕНА:</t>
  </si>
  <si>
    <t>Всичко IV ТРОТОАРНИ НАСТИЛКИ:</t>
  </si>
  <si>
    <t>Всичко V СТЪЛБА РАЗЛИВНО:</t>
  </si>
  <si>
    <t>Всичко VI РЕКОНСТРУКЦИЯ ВЪНШНИ СТЪЛБИ:</t>
  </si>
  <si>
    <t>ВСИЧКО Е - ЕКСТЕРИОР:</t>
  </si>
  <si>
    <t>ВСИЧКО Д - ВЪТРЕШНИ РЕМОНТИ:</t>
  </si>
  <si>
    <t>ВСИЧКО В - ДОГРАМА:</t>
  </si>
  <si>
    <t>ВСИЧКО Б - ФАСАДИ:</t>
  </si>
  <si>
    <t>ВСИЧКО А ПОКРИВИ:</t>
  </si>
  <si>
    <t>общо за часкт ОВ</t>
  </si>
  <si>
    <t>Доставка и монтаж на таванни решетки SPK-4 595x595, вкл. регулираща секция</t>
  </si>
  <si>
    <t>Всичко вентилационна инсталация-басейн</t>
  </si>
  <si>
    <t>общо ОВ</t>
  </si>
  <si>
    <t>Всичко СМР по ОПРР без ДДС</t>
  </si>
  <si>
    <t>Всичко СМР собствен принос без ДДС</t>
  </si>
  <si>
    <t>Всичко СМР собствен принос с ДДС</t>
  </si>
  <si>
    <t>Всичко СМР по ОПРР с ДДС</t>
  </si>
  <si>
    <t>Всичко І ВЪТРЕШНИ РЕМОНТИ СТОЛОВА:</t>
  </si>
  <si>
    <t>Доставка и монтаж на външна двукрила остъклена врата 210/320см  от алуминиеви профили с прекъснат термомост, с горен неотваряем прозорец стъклопакет с нискоемисионно стъкло, осигуреносрещу разпадане и разчупване с брави "Антипаник" (№8 по спецификация)</t>
  </si>
  <si>
    <t>Доставка и монтаж на вътрешна двукрила остъклена 
врата 160/220см от алуминиеви профили, стъклопакет със стъкло, осигурено срещу разпадане и разчупване (№10 по спецификация</t>
  </si>
  <si>
    <t>Доставка и монтаж на витринна дограма 180/320см от алуминиеви  профили с двукрила димоуплътнена врата,  стъклопакет със стъкло, осигурено срещу разпадане и разчупване (№7 по спецификация)</t>
  </si>
  <si>
    <t>Фрагмент 4 - общежитие</t>
  </si>
  <si>
    <t>Възложител: Община Велико Търново</t>
  </si>
  <si>
    <t>Име на участника: …………………………………………………………………………………..</t>
  </si>
  <si>
    <t>Обособена позиция 4: „Реконструкция, модернизация и внедряване на мерки за енергийна ефективност в СУ „Г. С. Раковски“ и 
„Спортно училище – Велико Търново”</t>
  </si>
  <si>
    <t>ОБОБЩЕНА КОЛИЧЕСТВЕНО-СТОЙНОСТНА СМЕТКА  - ОПРР</t>
  </si>
  <si>
    <t>ОБОБЩЕНА КОЛИЧЕСТВЕНО-СТОЙНОСТНА СМЕТКА  - собствен принос</t>
  </si>
  <si>
    <t>Име на участника: ………………………………………………………………………</t>
  </si>
  <si>
    <t>………………………………………………………………………………………….</t>
  </si>
  <si>
    <t>/трите имена на представляващия участника/</t>
  </si>
  <si>
    <t>………………………………………………………………………………….</t>
  </si>
  <si>
    <t>/подпис и печат/</t>
  </si>
  <si>
    <t xml:space="preserve">Дата: </t>
  </si>
  <si>
    <t>Образец № 4.4</t>
  </si>
  <si>
    <t>Подвързване кухненска мивка, двугнездна</t>
  </si>
  <si>
    <t>Подвързване на съдомиална машина</t>
  </si>
</sst>
</file>

<file path=xl/styles.xml><?xml version="1.0" encoding="utf-8"?>
<styleSheet xmlns="http://schemas.openxmlformats.org/spreadsheetml/2006/main">
  <fonts count="40"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color rgb="FF00B0F0"/>
      <name val="Calibri"/>
      <family val="2"/>
      <charset val="204"/>
      <scheme val="minor"/>
    </font>
    <font>
      <sz val="12"/>
      <name val="Arial Narrow"/>
      <family val="2"/>
      <charset val="204"/>
    </font>
    <font>
      <sz val="10"/>
      <name val="Arial"/>
      <family val="2"/>
      <charset val="204"/>
    </font>
    <font>
      <b/>
      <sz val="12"/>
      <name val="Arial Narrow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10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sz val="12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0"/>
      <name val="Arial Narrow"/>
      <family val="2"/>
      <charset val="204"/>
    </font>
    <font>
      <b/>
      <sz val="10"/>
      <color indexed="8"/>
      <name val="Arial Narrow"/>
      <family val="2"/>
      <charset val="204"/>
    </font>
    <font>
      <sz val="11"/>
      <color theme="1"/>
      <name val="Arial Narrow"/>
      <family val="2"/>
      <charset val="204"/>
    </font>
    <font>
      <sz val="10"/>
      <color indexed="8"/>
      <name val="Arial Narrow"/>
      <family val="2"/>
      <charset val="204"/>
    </font>
    <font>
      <b/>
      <sz val="10"/>
      <name val="Arial Narrow"/>
      <family val="2"/>
      <charset val="204"/>
    </font>
    <font>
      <sz val="10"/>
      <color rgb="FF00B0F0"/>
      <name val="Arial Narrow"/>
      <family val="2"/>
      <charset val="204"/>
    </font>
    <font>
      <sz val="11"/>
      <name val="Arial Narrow"/>
      <family val="2"/>
      <charset val="204"/>
    </font>
    <font>
      <b/>
      <i/>
      <sz val="10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sz val="11"/>
      <name val="Arial Narrow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2"/>
      <name val="Arial"/>
      <family val="2"/>
    </font>
    <font>
      <sz val="12"/>
      <name val="Arial"/>
      <family val="2"/>
    </font>
    <font>
      <b/>
      <sz val="15"/>
      <color indexed="8"/>
      <name val="Arial Narrow"/>
      <family val="2"/>
      <charset val="204"/>
    </font>
    <font>
      <sz val="10"/>
      <color theme="1" tint="0.14999847407452621"/>
      <name val="Arial Narrow"/>
      <family val="2"/>
      <charset val="204"/>
    </font>
    <font>
      <b/>
      <sz val="14"/>
      <name val="Arial Narrow"/>
      <family val="2"/>
      <charset val="204"/>
    </font>
    <font>
      <sz val="14"/>
      <name val="Arial Narrow"/>
      <family val="2"/>
      <charset val="204"/>
    </font>
    <font>
      <sz val="10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Calibri"/>
      <family val="2"/>
      <charset val="204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</borders>
  <cellStyleXfs count="3">
    <xf numFmtId="0" fontId="0" fillId="0" borderId="0"/>
    <xf numFmtId="0" fontId="6" fillId="0" borderId="0"/>
    <xf numFmtId="0" fontId="27" fillId="0" borderId="0"/>
  </cellStyleXfs>
  <cellXfs count="299">
    <xf numFmtId="0" fontId="0" fillId="0" borderId="0" xfId="0"/>
    <xf numFmtId="0" fontId="3" fillId="0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3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2" fontId="5" fillId="0" borderId="0" xfId="0" applyNumberFormat="1" applyFont="1" applyFill="1" applyAlignment="1">
      <alignment vertical="center" wrapText="1"/>
    </xf>
    <xf numFmtId="2" fontId="5" fillId="0" borderId="2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8" fillId="7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0" fillId="7" borderId="2" xfId="0" applyFont="1" applyFill="1" applyBorder="1" applyAlignment="1">
      <alignment vertical="center" wrapText="1"/>
    </xf>
    <xf numFmtId="0" fontId="8" fillId="7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/>
    </xf>
    <xf numFmtId="0" fontId="9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2" xfId="0" applyFont="1" applyFill="1" applyBorder="1" applyAlignment="1">
      <alignment horizontal="right" vertical="center" wrapText="1"/>
    </xf>
    <xf numFmtId="2" fontId="5" fillId="0" borderId="2" xfId="0" applyNumberFormat="1" applyFont="1" applyFill="1" applyBorder="1" applyAlignment="1">
      <alignment horizontal="right" vertical="center" wrapText="1"/>
    </xf>
    <xf numFmtId="0" fontId="12" fillId="0" borderId="0" xfId="0" applyFont="1" applyFill="1" applyAlignment="1">
      <alignment vertical="center"/>
    </xf>
    <xf numFmtId="0" fontId="14" fillId="0" borderId="0" xfId="0" applyFont="1"/>
    <xf numFmtId="0" fontId="14" fillId="0" borderId="2" xfId="0" applyFont="1" applyFill="1" applyBorder="1" applyAlignment="1">
      <alignment vertical="center" wrapText="1"/>
    </xf>
    <xf numFmtId="4" fontId="14" fillId="0" borderId="2" xfId="0" applyNumberFormat="1" applyFont="1" applyBorder="1"/>
    <xf numFmtId="4" fontId="16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vertical="center" wrapText="1"/>
    </xf>
    <xf numFmtId="0" fontId="14" fillId="3" borderId="2" xfId="0" applyFont="1" applyFill="1" applyBorder="1" applyAlignment="1">
      <alignment horizontal="center" vertical="center"/>
    </xf>
    <xf numFmtId="0" fontId="17" fillId="0" borderId="2" xfId="0" applyFont="1" applyFill="1" applyBorder="1" applyAlignment="1">
      <alignment vertical="center" wrapText="1"/>
    </xf>
    <xf numFmtId="0" fontId="17" fillId="0" borderId="2" xfId="0" applyFont="1" applyFill="1" applyBorder="1" applyAlignment="1">
      <alignment horizontal="left" vertical="center" wrapText="1"/>
    </xf>
    <xf numFmtId="4" fontId="15" fillId="0" borderId="2" xfId="0" applyNumberFormat="1" applyFont="1" applyBorder="1"/>
    <xf numFmtId="4" fontId="15" fillId="9" borderId="2" xfId="0" applyNumberFormat="1" applyFont="1" applyFill="1" applyBorder="1"/>
    <xf numFmtId="0" fontId="14" fillId="0" borderId="2" xfId="0" applyFont="1" applyBorder="1"/>
    <xf numFmtId="0" fontId="19" fillId="0" borderId="2" xfId="0" applyFont="1" applyFill="1" applyBorder="1" applyAlignment="1">
      <alignment vertical="center" wrapText="1"/>
    </xf>
    <xf numFmtId="0" fontId="15" fillId="0" borderId="7" xfId="0" applyFont="1" applyFill="1" applyBorder="1" applyAlignment="1">
      <alignment horizontal="center" vertical="center"/>
    </xf>
    <xf numFmtId="0" fontId="15" fillId="3" borderId="2" xfId="0" applyFont="1" applyFill="1" applyBorder="1" applyAlignment="1">
      <alignment horizontal="right" vertical="center"/>
    </xf>
    <xf numFmtId="4" fontId="16" fillId="3" borderId="2" xfId="0" applyNumberFormat="1" applyFont="1" applyFill="1" applyBorder="1" applyAlignment="1">
      <alignment vertical="center"/>
    </xf>
    <xf numFmtId="0" fontId="14" fillId="6" borderId="2" xfId="0" applyFont="1" applyFill="1" applyBorder="1" applyAlignment="1">
      <alignment horizontal="right" vertical="center"/>
    </xf>
    <xf numFmtId="0" fontId="14" fillId="0" borderId="1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/>
    </xf>
    <xf numFmtId="4" fontId="14" fillId="6" borderId="2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left" vertical="center"/>
    </xf>
    <xf numFmtId="4" fontId="15" fillId="0" borderId="2" xfId="0" applyNumberFormat="1" applyFont="1" applyFill="1" applyBorder="1" applyAlignment="1">
      <alignment horizontal="right" vertical="center"/>
    </xf>
    <xf numFmtId="4" fontId="20" fillId="0" borderId="2" xfId="0" applyNumberFormat="1" applyFont="1" applyFill="1" applyBorder="1" applyAlignment="1">
      <alignment horizontal="right" vertical="center"/>
    </xf>
    <xf numFmtId="0" fontId="15" fillId="3" borderId="2" xfId="0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/>
    </xf>
    <xf numFmtId="0" fontId="15" fillId="0" borderId="1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/>
    </xf>
    <xf numFmtId="4" fontId="16" fillId="0" borderId="2" xfId="0" applyNumberFormat="1" applyFont="1" applyFill="1" applyBorder="1" applyAlignment="1">
      <alignment vertical="center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3" xfId="0" applyFont="1" applyFill="1" applyBorder="1" applyAlignment="1">
      <alignment vertical="center"/>
    </xf>
    <xf numFmtId="0" fontId="13" fillId="2" borderId="4" xfId="0" applyFont="1" applyFill="1" applyBorder="1" applyAlignment="1">
      <alignment vertical="center"/>
    </xf>
    <xf numFmtId="0" fontId="18" fillId="0" borderId="0" xfId="0" applyFont="1" applyAlignment="1">
      <alignment vertical="center" wrapText="1"/>
    </xf>
    <xf numFmtId="0" fontId="17" fillId="0" borderId="2" xfId="0" applyFont="1" applyFill="1" applyBorder="1" applyAlignment="1">
      <alignment horizontal="right" vertical="center"/>
    </xf>
    <xf numFmtId="0" fontId="19" fillId="0" borderId="2" xfId="0" applyFont="1" applyFill="1" applyBorder="1" applyAlignment="1">
      <alignment horizontal="center" vertical="center" wrapText="1"/>
    </xf>
    <xf numFmtId="4" fontId="19" fillId="0" borderId="2" xfId="0" applyNumberFormat="1" applyFont="1" applyFill="1" applyBorder="1" applyAlignment="1">
      <alignment horizontal="right" vertical="center"/>
    </xf>
    <xf numFmtId="2" fontId="19" fillId="0" borderId="2" xfId="0" applyNumberFormat="1" applyFont="1" applyFill="1" applyBorder="1"/>
    <xf numFmtId="0" fontId="19" fillId="0" borderId="2" xfId="0" applyFont="1" applyFill="1" applyBorder="1" applyAlignment="1">
      <alignment horizontal="right" vertical="center"/>
    </xf>
    <xf numFmtId="0" fontId="17" fillId="0" borderId="2" xfId="0" applyFont="1" applyFill="1" applyBorder="1" applyAlignment="1">
      <alignment horizontal="right" vertical="center" wrapText="1"/>
    </xf>
    <xf numFmtId="2" fontId="17" fillId="0" borderId="2" xfId="0" applyNumberFormat="1" applyFont="1" applyFill="1" applyBorder="1"/>
    <xf numFmtId="4" fontId="14" fillId="0" borderId="2" xfId="0" applyNumberFormat="1" applyFont="1" applyFill="1" applyBorder="1" applyAlignment="1">
      <alignment horizontal="right" vertical="center"/>
    </xf>
    <xf numFmtId="0" fontId="19" fillId="0" borderId="2" xfId="0" applyFont="1" applyFill="1" applyBorder="1" applyAlignment="1">
      <alignment vertical="center"/>
    </xf>
    <xf numFmtId="0" fontId="15" fillId="0" borderId="3" xfId="0" applyFont="1" applyFill="1" applyBorder="1" applyAlignment="1">
      <alignment horizontal="center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4" fillId="0" borderId="1" xfId="0" applyNumberFormat="1" applyFont="1" applyFill="1" applyBorder="1" applyAlignment="1">
      <alignment horizontal="right" vertical="center"/>
    </xf>
    <xf numFmtId="0" fontId="12" fillId="2" borderId="3" xfId="0" applyFont="1" applyFill="1" applyBorder="1" applyAlignment="1">
      <alignment vertical="center"/>
    </xf>
    <xf numFmtId="4" fontId="19" fillId="8" borderId="2" xfId="0" applyNumberFormat="1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right" vertical="center"/>
    </xf>
    <xf numFmtId="0" fontId="15" fillId="5" borderId="8" xfId="0" applyFont="1" applyFill="1" applyBorder="1" applyAlignment="1">
      <alignment horizontal="left" vertical="center"/>
    </xf>
    <xf numFmtId="0" fontId="15" fillId="5" borderId="8" xfId="0" applyFont="1" applyFill="1" applyBorder="1" applyAlignment="1">
      <alignment horizontal="center" vertical="center" wrapText="1"/>
    </xf>
    <xf numFmtId="4" fontId="15" fillId="5" borderId="8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vertical="center"/>
    </xf>
    <xf numFmtId="4" fontId="14" fillId="0" borderId="2" xfId="0" applyNumberFormat="1" applyFont="1" applyFill="1" applyBorder="1" applyAlignment="1">
      <alignment vertical="center"/>
    </xf>
    <xf numFmtId="0" fontId="22" fillId="0" borderId="0" xfId="0" applyFont="1" applyFill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horizontal="right" vertical="center" wrapText="1"/>
    </xf>
    <xf numFmtId="4" fontId="14" fillId="0" borderId="2" xfId="0" applyNumberFormat="1" applyFont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5" fillId="6" borderId="2" xfId="0" applyFont="1" applyFill="1" applyBorder="1" applyAlignment="1">
      <alignment vertical="center"/>
    </xf>
    <xf numFmtId="0" fontId="15" fillId="6" borderId="2" xfId="0" applyFont="1" applyFill="1" applyBorder="1" applyAlignment="1">
      <alignment horizontal="center" vertical="center"/>
    </xf>
    <xf numFmtId="4" fontId="15" fillId="6" borderId="2" xfId="0" applyNumberFormat="1" applyFont="1" applyFill="1" applyBorder="1" applyAlignment="1">
      <alignment vertical="center"/>
    </xf>
    <xf numFmtId="4" fontId="20" fillId="0" borderId="2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vertical="center" wrapText="1"/>
    </xf>
    <xf numFmtId="4" fontId="15" fillId="0" borderId="2" xfId="0" applyNumberFormat="1" applyFont="1" applyFill="1" applyBorder="1" applyAlignment="1">
      <alignment vertical="center"/>
    </xf>
    <xf numFmtId="0" fontId="14" fillId="0" borderId="2" xfId="0" applyFont="1" applyBorder="1" applyAlignment="1">
      <alignment horizontal="left" vertical="center" wrapText="1"/>
    </xf>
    <xf numFmtId="0" fontId="15" fillId="4" borderId="8" xfId="0" applyFont="1" applyFill="1" applyBorder="1" applyAlignment="1">
      <alignment horizontal="center" vertical="center" wrapText="1"/>
    </xf>
    <xf numFmtId="4" fontId="15" fillId="4" borderId="8" xfId="0" applyNumberFormat="1" applyFont="1" applyFill="1" applyBorder="1" applyAlignment="1">
      <alignment vertical="center"/>
    </xf>
    <xf numFmtId="0" fontId="16" fillId="0" borderId="2" xfId="0" applyFont="1" applyFill="1" applyBorder="1" applyAlignment="1">
      <alignment horizontal="right" vertical="center" wrapText="1"/>
    </xf>
    <xf numFmtId="0" fontId="16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4" fontId="16" fillId="0" borderId="2" xfId="0" applyNumberFormat="1" applyFont="1" applyBorder="1" applyAlignment="1">
      <alignment vertical="center" wrapText="1"/>
    </xf>
    <xf numFmtId="0" fontId="23" fillId="0" borderId="2" xfId="0" applyFont="1" applyFill="1" applyBorder="1" applyAlignment="1">
      <alignment vertical="center" wrapText="1"/>
    </xf>
    <xf numFmtId="2" fontId="16" fillId="0" borderId="2" xfId="0" applyNumberFormat="1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20" fillId="0" borderId="2" xfId="0" applyFont="1" applyFill="1" applyBorder="1" applyAlignment="1">
      <alignment vertical="center"/>
    </xf>
    <xf numFmtId="0" fontId="20" fillId="0" borderId="2" xfId="0" applyFont="1" applyFill="1" applyBorder="1" applyAlignment="1">
      <alignment vertical="center" wrapText="1"/>
    </xf>
    <xf numFmtId="0" fontId="20" fillId="0" borderId="2" xfId="0" applyFont="1" applyFill="1" applyBorder="1" applyAlignment="1">
      <alignment horizontal="center" vertical="center"/>
    </xf>
    <xf numFmtId="0" fontId="20" fillId="0" borderId="2" xfId="0" applyFont="1" applyBorder="1" applyAlignment="1">
      <alignment vertical="center" wrapText="1"/>
    </xf>
    <xf numFmtId="0" fontId="16" fillId="0" borderId="2" xfId="0" applyFont="1" applyFill="1" applyBorder="1" applyAlignment="1">
      <alignment vertical="center"/>
    </xf>
    <xf numFmtId="0" fontId="16" fillId="0" borderId="2" xfId="0" applyFont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textRotation="90"/>
    </xf>
    <xf numFmtId="4" fontId="14" fillId="0" borderId="2" xfId="0" applyNumberFormat="1" applyFont="1" applyFill="1" applyBorder="1" applyAlignment="1">
      <alignment horizontal="center" vertical="center" textRotation="90"/>
    </xf>
    <xf numFmtId="0" fontId="15" fillId="6" borderId="8" xfId="0" applyFont="1" applyFill="1" applyBorder="1" applyAlignment="1">
      <alignment horizontal="right" vertical="center"/>
    </xf>
    <xf numFmtId="4" fontId="21" fillId="0" borderId="0" xfId="0" applyNumberFormat="1" applyFont="1" applyFill="1" applyAlignment="1">
      <alignment vertical="center"/>
    </xf>
    <xf numFmtId="0" fontId="14" fillId="6" borderId="2" xfId="0" applyFont="1" applyFill="1" applyBorder="1" applyAlignment="1">
      <alignment vertical="center"/>
    </xf>
    <xf numFmtId="0" fontId="16" fillId="0" borderId="2" xfId="0" applyFont="1" applyFill="1" applyBorder="1" applyAlignment="1">
      <alignment horizontal="left" vertical="center" wrapText="1"/>
    </xf>
    <xf numFmtId="2" fontId="16" fillId="0" borderId="2" xfId="0" applyNumberFormat="1" applyFont="1" applyFill="1" applyBorder="1" applyAlignment="1">
      <alignment horizontal="right" vertical="center" wrapText="1"/>
    </xf>
    <xf numFmtId="4" fontId="16" fillId="0" borderId="2" xfId="0" applyNumberFormat="1" applyFont="1" applyFill="1" applyBorder="1" applyAlignment="1">
      <alignment horizontal="right" vertical="center" wrapText="1"/>
    </xf>
    <xf numFmtId="0" fontId="14" fillId="0" borderId="8" xfId="0" applyFont="1" applyFill="1" applyBorder="1" applyAlignment="1">
      <alignment vertical="center"/>
    </xf>
    <xf numFmtId="0" fontId="14" fillId="0" borderId="8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horizontal="center" vertical="center"/>
    </xf>
    <xf numFmtId="4" fontId="16" fillId="0" borderId="8" xfId="0" applyNumberFormat="1" applyFont="1" applyFill="1" applyBorder="1" applyAlignment="1">
      <alignment vertical="center"/>
    </xf>
    <xf numFmtId="0" fontId="14" fillId="0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/>
    </xf>
    <xf numFmtId="0" fontId="14" fillId="0" borderId="2" xfId="0" applyFont="1" applyBorder="1" applyAlignment="1">
      <alignment horizontal="right" vertical="center" wrapText="1"/>
    </xf>
    <xf numFmtId="4" fontId="16" fillId="0" borderId="1" xfId="0" applyNumberFormat="1" applyFont="1" applyFill="1" applyBorder="1" applyAlignment="1">
      <alignment vertical="center"/>
    </xf>
    <xf numFmtId="4" fontId="14" fillId="0" borderId="1" xfId="0" applyNumberFormat="1" applyFont="1" applyFill="1" applyBorder="1" applyAlignment="1">
      <alignment vertical="center"/>
    </xf>
    <xf numFmtId="0" fontId="15" fillId="5" borderId="8" xfId="0" applyFont="1" applyFill="1" applyBorder="1" applyAlignment="1">
      <alignment horizontal="right" vertical="center" wrapText="1"/>
    </xf>
    <xf numFmtId="4" fontId="15" fillId="0" borderId="2" xfId="0" applyNumberFormat="1" applyFont="1" applyBorder="1" applyAlignment="1">
      <alignment vertical="center" wrapText="1"/>
    </xf>
    <xf numFmtId="0" fontId="24" fillId="0" borderId="2" xfId="0" applyFont="1" applyFill="1" applyBorder="1" applyAlignment="1">
      <alignment vertical="center" wrapText="1"/>
    </xf>
    <xf numFmtId="0" fontId="14" fillId="0" borderId="2" xfId="0" applyFont="1" applyFill="1" applyBorder="1" applyAlignment="1">
      <alignment horizontal="right" vertical="center"/>
    </xf>
    <xf numFmtId="0" fontId="15" fillId="0" borderId="4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7" fillId="2" borderId="1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4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0" fontId="20" fillId="0" borderId="7" xfId="0" applyFont="1" applyFill="1" applyBorder="1" applyAlignment="1">
      <alignment horizontal="center" vertical="center"/>
    </xf>
    <xf numFmtId="0" fontId="20" fillId="5" borderId="8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8" xfId="0" applyFont="1" applyFill="1" applyBorder="1" applyAlignment="1">
      <alignment horizontal="center" vertical="center" wrapText="1"/>
    </xf>
    <xf numFmtId="4" fontId="20" fillId="5" borderId="8" xfId="0" applyNumberFormat="1" applyFont="1" applyFill="1" applyBorder="1" applyAlignment="1">
      <alignment vertical="center"/>
    </xf>
    <xf numFmtId="0" fontId="20" fillId="3" borderId="2" xfId="0" applyFont="1" applyFill="1" applyBorder="1" applyAlignment="1">
      <alignment horizontal="right" vertical="center"/>
    </xf>
    <xf numFmtId="0" fontId="20" fillId="3" borderId="2" xfId="0" applyFont="1" applyFill="1" applyBorder="1" applyAlignment="1">
      <alignment vertical="center" wrapText="1"/>
    </xf>
    <xf numFmtId="0" fontId="16" fillId="3" borderId="2" xfId="0" applyFont="1" applyFill="1" applyBorder="1" applyAlignment="1">
      <alignment horizontal="center" vertical="center"/>
    </xf>
    <xf numFmtId="0" fontId="20" fillId="0" borderId="0" xfId="0" applyFont="1" applyFill="1" applyAlignment="1">
      <alignment vertical="center"/>
    </xf>
    <xf numFmtId="0" fontId="20" fillId="0" borderId="2" xfId="0" applyFont="1" applyFill="1" applyBorder="1" applyAlignment="1">
      <alignment horizontal="right" vertical="center"/>
    </xf>
    <xf numFmtId="0" fontId="20" fillId="0" borderId="2" xfId="0" applyFont="1" applyFill="1" applyBorder="1" applyAlignment="1">
      <alignment horizontal="left" vertical="center"/>
    </xf>
    <xf numFmtId="0" fontId="20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textRotation="90"/>
    </xf>
    <xf numFmtId="4" fontId="16" fillId="0" borderId="2" xfId="0" applyNumberFormat="1" applyFont="1" applyFill="1" applyBorder="1" applyAlignment="1">
      <alignment horizontal="center" vertical="center" textRotation="90"/>
    </xf>
    <xf numFmtId="0" fontId="20" fillId="6" borderId="8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righ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center" vertical="center" wrapText="1"/>
    </xf>
    <xf numFmtId="4" fontId="20" fillId="0" borderId="8" xfId="0" applyNumberFormat="1" applyFont="1" applyFill="1" applyBorder="1" applyAlignment="1">
      <alignment vertical="center"/>
    </xf>
    <xf numFmtId="0" fontId="22" fillId="0" borderId="0" xfId="0" applyFont="1" applyAlignment="1">
      <alignment vertical="center" wrapText="1"/>
    </xf>
    <xf numFmtId="0" fontId="20" fillId="0" borderId="1" xfId="0" applyFont="1" applyFill="1" applyBorder="1" applyAlignment="1">
      <alignment vertical="center"/>
    </xf>
    <xf numFmtId="0" fontId="20" fillId="0" borderId="3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4" fontId="15" fillId="0" borderId="1" xfId="0" applyNumberFormat="1" applyFont="1" applyFill="1" applyBorder="1" applyAlignment="1">
      <alignment vertical="center"/>
    </xf>
    <xf numFmtId="0" fontId="15" fillId="0" borderId="2" xfId="0" applyFont="1" applyFill="1" applyBorder="1" applyAlignment="1">
      <alignment horizontal="right" vertical="center" wrapText="1"/>
    </xf>
    <xf numFmtId="0" fontId="15" fillId="4" borderId="8" xfId="0" applyFont="1" applyFill="1" applyBorder="1" applyAlignment="1">
      <alignment horizontal="right" vertical="center"/>
    </xf>
    <xf numFmtId="0" fontId="15" fillId="6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/>
    </xf>
    <xf numFmtId="0" fontId="20" fillId="0" borderId="2" xfId="0" applyFont="1" applyFill="1" applyBorder="1" applyAlignment="1">
      <alignment horizontal="right" vertical="center" wrapText="1" indent="1"/>
    </xf>
    <xf numFmtId="0" fontId="15" fillId="0" borderId="2" xfId="0" applyFont="1" applyFill="1" applyBorder="1" applyAlignment="1">
      <alignment horizontal="right" vertical="center" wrapText="1" indent="1"/>
    </xf>
    <xf numFmtId="0" fontId="15" fillId="0" borderId="2" xfId="0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right" vertical="center"/>
    </xf>
    <xf numFmtId="0" fontId="16" fillId="0" borderId="2" xfId="0" applyFont="1" applyFill="1" applyBorder="1" applyAlignment="1">
      <alignment horizontal="left" vertical="top" wrapText="1"/>
    </xf>
    <xf numFmtId="4" fontId="15" fillId="0" borderId="4" xfId="0" applyNumberFormat="1" applyFont="1" applyFill="1" applyBorder="1" applyAlignment="1">
      <alignment horizontal="right" vertical="center"/>
    </xf>
    <xf numFmtId="0" fontId="15" fillId="0" borderId="2" xfId="0" applyFont="1" applyFill="1" applyBorder="1" applyAlignment="1">
      <alignment horizontal="center" vertical="center"/>
    </xf>
    <xf numFmtId="4" fontId="20" fillId="0" borderId="4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right" vertical="center"/>
    </xf>
    <xf numFmtId="0" fontId="0" fillId="0" borderId="2" xfId="0" applyFont="1" applyFill="1" applyBorder="1" applyAlignment="1">
      <alignment horizontal="right" vertical="center"/>
    </xf>
    <xf numFmtId="0" fontId="10" fillId="0" borderId="2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right" wrapText="1"/>
    </xf>
    <xf numFmtId="0" fontId="26" fillId="0" borderId="0" xfId="0" applyFont="1"/>
    <xf numFmtId="0" fontId="0" fillId="0" borderId="1" xfId="0" applyFont="1" applyFill="1" applyBorder="1" applyAlignment="1">
      <alignment horizontal="right" vertical="center"/>
    </xf>
    <xf numFmtId="0" fontId="1" fillId="0" borderId="3" xfId="0" applyFont="1" applyFill="1" applyBorder="1" applyAlignment="1">
      <alignment horizontal="right" vertical="center"/>
    </xf>
    <xf numFmtId="4" fontId="1" fillId="0" borderId="3" xfId="0" applyNumberFormat="1" applyFont="1" applyFill="1" applyBorder="1" applyAlignment="1">
      <alignment horizontal="right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right" wrapText="1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15" fillId="0" borderId="1" xfId="0" applyFont="1" applyFill="1" applyBorder="1" applyAlignment="1">
      <alignment horizontal="right" vertical="center"/>
    </xf>
    <xf numFmtId="0" fontId="20" fillId="6" borderId="9" xfId="0" applyFont="1" applyFill="1" applyBorder="1" applyAlignment="1">
      <alignment horizontal="right" vertical="center"/>
    </xf>
    <xf numFmtId="0" fontId="20" fillId="0" borderId="3" xfId="0" applyFont="1" applyFill="1" applyBorder="1" applyAlignment="1">
      <alignment vertical="center"/>
    </xf>
    <xf numFmtId="4" fontId="20" fillId="0" borderId="3" xfId="0" applyNumberFormat="1" applyFont="1" applyFill="1" applyBorder="1" applyAlignment="1">
      <alignment horizontal="right" vertical="center"/>
    </xf>
    <xf numFmtId="0" fontId="25" fillId="0" borderId="0" xfId="0" applyFont="1" applyFill="1" applyAlignment="1">
      <alignment vertical="center"/>
    </xf>
    <xf numFmtId="0" fontId="15" fillId="0" borderId="2" xfId="0" applyFont="1" applyBorder="1" applyAlignment="1">
      <alignment horizontal="right"/>
    </xf>
    <xf numFmtId="0" fontId="25" fillId="10" borderId="2" xfId="0" applyFont="1" applyFill="1" applyBorder="1" applyAlignment="1">
      <alignment vertical="center"/>
    </xf>
    <xf numFmtId="4" fontId="25" fillId="10" borderId="2" xfId="0" applyNumberFormat="1" applyFont="1" applyFill="1" applyBorder="1" applyAlignment="1">
      <alignment vertical="center"/>
    </xf>
    <xf numFmtId="0" fontId="15" fillId="2" borderId="2" xfId="0" applyFont="1" applyFill="1" applyBorder="1" applyAlignment="1">
      <alignment horizontal="right"/>
    </xf>
    <xf numFmtId="0" fontId="25" fillId="2" borderId="2" xfId="0" applyFont="1" applyFill="1" applyBorder="1" applyAlignment="1">
      <alignment vertical="center"/>
    </xf>
    <xf numFmtId="0" fontId="15" fillId="10" borderId="2" xfId="0" applyFont="1" applyFill="1" applyBorder="1" applyAlignment="1">
      <alignment horizontal="right" vertical="center"/>
    </xf>
    <xf numFmtId="0" fontId="25" fillId="10" borderId="2" xfId="0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vertical="center"/>
    </xf>
    <xf numFmtId="0" fontId="15" fillId="11" borderId="2" xfId="0" applyFont="1" applyFill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5" fillId="9" borderId="2" xfId="0" applyFont="1" applyFill="1" applyBorder="1" applyAlignment="1">
      <alignment horizontal="right"/>
    </xf>
    <xf numFmtId="0" fontId="14" fillId="0" borderId="2" xfId="0" applyFont="1" applyBorder="1" applyAlignment="1">
      <alignment wrapText="1"/>
    </xf>
    <xf numFmtId="0" fontId="14" fillId="9" borderId="2" xfId="0" applyFont="1" applyFill="1" applyBorder="1" applyAlignment="1">
      <alignment wrapText="1"/>
    </xf>
    <xf numFmtId="0" fontId="18" fillId="0" borderId="0" xfId="0" applyFont="1" applyFill="1" applyAlignment="1">
      <alignment horizontal="right" vertical="center"/>
    </xf>
    <xf numFmtId="4" fontId="20" fillId="3" borderId="2" xfId="0" applyNumberFormat="1" applyFont="1" applyFill="1" applyBorder="1" applyAlignment="1">
      <alignment vertical="center"/>
    </xf>
    <xf numFmtId="0" fontId="18" fillId="0" borderId="2" xfId="0" applyFont="1" applyFill="1" applyBorder="1" applyAlignment="1">
      <alignment horizontal="right" vertical="center"/>
    </xf>
    <xf numFmtId="0" fontId="14" fillId="7" borderId="2" xfId="0" applyFont="1" applyFill="1" applyBorder="1" applyAlignment="1">
      <alignment horizontal="center" vertical="center"/>
    </xf>
    <xf numFmtId="0" fontId="15" fillId="7" borderId="2" xfId="0" applyFont="1" applyFill="1" applyBorder="1" applyAlignment="1">
      <alignment wrapText="1"/>
    </xf>
    <xf numFmtId="0" fontId="15" fillId="7" borderId="2" xfId="0" applyFont="1" applyFill="1" applyBorder="1" applyAlignment="1">
      <alignment horizontal="center" vertical="center"/>
    </xf>
    <xf numFmtId="0" fontId="14" fillId="5" borderId="2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wrapText="1"/>
    </xf>
    <xf numFmtId="0" fontId="15" fillId="5" borderId="2" xfId="0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top"/>
    </xf>
    <xf numFmtId="0" fontId="16" fillId="0" borderId="2" xfId="0" applyFont="1" applyFill="1" applyBorder="1" applyAlignment="1">
      <alignment vertical="top" wrapText="1"/>
    </xf>
    <xf numFmtId="0" fontId="14" fillId="6" borderId="2" xfId="0" applyFont="1" applyFill="1" applyBorder="1" applyAlignment="1">
      <alignment horizontal="center" vertical="center" wrapText="1"/>
    </xf>
    <xf numFmtId="4" fontId="14" fillId="6" borderId="2" xfId="0" applyNumberFormat="1" applyFont="1" applyFill="1" applyBorder="1" applyAlignment="1">
      <alignment horizontal="center" vertical="center"/>
    </xf>
    <xf numFmtId="0" fontId="14" fillId="6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vertical="top" wrapText="1"/>
    </xf>
    <xf numFmtId="0" fontId="14" fillId="0" borderId="2" xfId="0" applyFont="1" applyFill="1" applyBorder="1" applyAlignment="1">
      <alignment vertical="top" wrapText="1"/>
    </xf>
    <xf numFmtId="0" fontId="14" fillId="5" borderId="2" xfId="0" applyFont="1" applyFill="1" applyBorder="1" applyAlignment="1">
      <alignment horizontal="center" vertical="top"/>
    </xf>
    <xf numFmtId="0" fontId="15" fillId="5" borderId="2" xfId="0" applyFont="1" applyFill="1" applyBorder="1" applyAlignment="1">
      <alignment vertical="top" wrapText="1"/>
    </xf>
    <xf numFmtId="0" fontId="15" fillId="5" borderId="2" xfId="0" applyFont="1" applyFill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center"/>
    </xf>
    <xf numFmtId="0" fontId="14" fillId="0" borderId="2" xfId="0" applyFont="1" applyBorder="1" applyAlignment="1">
      <alignment horizontal="center"/>
    </xf>
    <xf numFmtId="0" fontId="14" fillId="0" borderId="2" xfId="0" applyFont="1" applyBorder="1" applyAlignment="1">
      <alignment vertical="center"/>
    </xf>
    <xf numFmtId="0" fontId="15" fillId="0" borderId="2" xfId="0" applyFont="1" applyBorder="1" applyAlignment="1">
      <alignment vertical="center"/>
    </xf>
    <xf numFmtId="0" fontId="16" fillId="0" borderId="0" xfId="0" quotePrefix="1" applyNumberFormat="1" applyFont="1" applyAlignment="1">
      <alignment horizontal="right" vertical="center"/>
    </xf>
    <xf numFmtId="0" fontId="16" fillId="0" borderId="0" xfId="0" applyFont="1" applyAlignment="1">
      <alignment vertical="center" wrapText="1"/>
    </xf>
    <xf numFmtId="0" fontId="15" fillId="0" borderId="2" xfId="0" applyFont="1" applyFill="1" applyBorder="1" applyAlignment="1">
      <alignment horizontal="center" vertical="center"/>
    </xf>
    <xf numFmtId="0" fontId="15" fillId="12" borderId="8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right" vertical="center"/>
    </xf>
    <xf numFmtId="4" fontId="15" fillId="12" borderId="8" xfId="0" applyNumberFormat="1" applyFont="1" applyFill="1" applyBorder="1" applyAlignment="1">
      <alignment vertical="center"/>
    </xf>
    <xf numFmtId="0" fontId="29" fillId="0" borderId="0" xfId="0" applyFont="1"/>
    <xf numFmtId="0" fontId="29" fillId="0" borderId="0" xfId="0" applyFont="1" applyBorder="1"/>
    <xf numFmtId="0" fontId="16" fillId="0" borderId="0" xfId="0" applyFont="1" applyBorder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 wrapText="1"/>
    </xf>
    <xf numFmtId="4" fontId="19" fillId="0" borderId="0" xfId="0" applyNumberFormat="1" applyFont="1" applyFill="1" applyAlignment="1">
      <alignment horizontal="right" vertical="center" wrapText="1"/>
    </xf>
    <xf numFmtId="0" fontId="32" fillId="13" borderId="0" xfId="0" applyFont="1" applyFill="1" applyBorder="1" applyAlignment="1">
      <alignment horizontal="left" vertical="top" wrapText="1"/>
    </xf>
    <xf numFmtId="0" fontId="33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/>
    </xf>
    <xf numFmtId="0" fontId="35" fillId="0" borderId="0" xfId="0" applyFont="1" applyAlignment="1">
      <alignment horizontal="left" vertical="center"/>
    </xf>
    <xf numFmtId="0" fontId="36" fillId="0" borderId="0" xfId="0" applyFont="1"/>
    <xf numFmtId="0" fontId="37" fillId="0" borderId="0" xfId="0" applyFont="1" applyAlignment="1">
      <alignment horizontal="right" vertical="center"/>
    </xf>
    <xf numFmtId="0" fontId="36" fillId="0" borderId="0" xfId="0" applyFont="1" applyAlignment="1">
      <alignment horizontal="center"/>
    </xf>
    <xf numFmtId="0" fontId="36" fillId="0" borderId="0" xfId="0" applyFont="1" applyBorder="1"/>
    <xf numFmtId="0" fontId="36" fillId="0" borderId="0" xfId="0" applyFont="1" applyAlignment="1">
      <alignment horizontal="right"/>
    </xf>
    <xf numFmtId="0" fontId="38" fillId="0" borderId="0" xfId="0" applyFont="1" applyAlignment="1">
      <alignment horizontal="center" vertical="center"/>
    </xf>
    <xf numFmtId="4" fontId="14" fillId="0" borderId="2" xfId="0" applyNumberFormat="1" applyFont="1" applyFill="1" applyBorder="1" applyAlignment="1">
      <alignment horizontal="center" vertical="center"/>
    </xf>
    <xf numFmtId="0" fontId="21" fillId="6" borderId="0" xfId="0" applyFont="1" applyFill="1" applyAlignment="1">
      <alignment vertical="center"/>
    </xf>
    <xf numFmtId="2" fontId="25" fillId="2" borderId="2" xfId="0" applyNumberFormat="1" applyFont="1" applyFill="1" applyBorder="1" applyAlignment="1">
      <alignment vertical="center"/>
    </xf>
    <xf numFmtId="0" fontId="0" fillId="0" borderId="0" xfId="0" applyFill="1"/>
    <xf numFmtId="0" fontId="7" fillId="0" borderId="0" xfId="0" applyFont="1" applyFill="1" applyAlignment="1">
      <alignment vertical="center" wrapText="1"/>
    </xf>
    <xf numFmtId="4" fontId="39" fillId="0" borderId="0" xfId="0" applyNumberFormat="1" applyFont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0" fontId="15" fillId="0" borderId="2" xfId="0" applyFont="1" applyBorder="1" applyAlignment="1">
      <alignment horizontal="right" wrapText="1"/>
    </xf>
    <xf numFmtId="0" fontId="15" fillId="3" borderId="1" xfId="0" applyFont="1" applyFill="1" applyBorder="1" applyAlignment="1">
      <alignment horizontal="left" vertical="center" wrapText="1"/>
    </xf>
    <xf numFmtId="0" fontId="15" fillId="3" borderId="3" xfId="0" applyFont="1" applyFill="1" applyBorder="1" applyAlignment="1">
      <alignment horizontal="left" vertical="center" wrapText="1"/>
    </xf>
    <xf numFmtId="0" fontId="15" fillId="3" borderId="4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4" xfId="0" applyNumberFormat="1" applyFont="1" applyFill="1" applyBorder="1" applyAlignment="1">
      <alignment horizontal="right" vertical="center"/>
    </xf>
    <xf numFmtId="4" fontId="15" fillId="0" borderId="1" xfId="0" applyNumberFormat="1" applyFont="1" applyFill="1" applyBorder="1" applyAlignment="1">
      <alignment horizontal="right" vertical="center"/>
    </xf>
    <xf numFmtId="4" fontId="15" fillId="0" borderId="4" xfId="0" applyNumberFormat="1" applyFont="1" applyFill="1" applyBorder="1" applyAlignment="1">
      <alignment horizontal="right" vertical="center"/>
    </xf>
    <xf numFmtId="0" fontId="28" fillId="0" borderId="0" xfId="0" applyFont="1" applyAlignment="1">
      <alignment vertical="top"/>
    </xf>
    <xf numFmtId="0" fontId="0" fillId="0" borderId="0" xfId="0" applyAlignment="1">
      <alignment vertical="top"/>
    </xf>
    <xf numFmtId="0" fontId="33" fillId="0" borderId="0" xfId="0" applyFont="1" applyFill="1" applyBorder="1" applyAlignment="1">
      <alignment horizontal="left" vertical="top" wrapText="1"/>
    </xf>
    <xf numFmtId="0" fontId="32" fillId="0" borderId="0" xfId="0" applyFont="1" applyFill="1" applyBorder="1" applyAlignment="1">
      <alignment horizontal="left" vertical="top" wrapText="1"/>
    </xf>
    <xf numFmtId="0" fontId="30" fillId="0" borderId="0" xfId="0" applyFont="1" applyAlignment="1">
      <alignment horizontal="center" vertical="center" wrapText="1"/>
    </xf>
    <xf numFmtId="0" fontId="32" fillId="13" borderId="2" xfId="0" applyFont="1" applyFill="1" applyBorder="1" applyAlignment="1">
      <alignment horizontal="left" vertical="top" wrapText="1"/>
    </xf>
    <xf numFmtId="0" fontId="33" fillId="6" borderId="2" xfId="0" applyFont="1" applyFill="1" applyBorder="1" applyAlignment="1">
      <alignment horizontal="left" wrapText="1"/>
    </xf>
    <xf numFmtId="0" fontId="32" fillId="13" borderId="1" xfId="0" applyFont="1" applyFill="1" applyBorder="1" applyAlignment="1">
      <alignment horizontal="left" vertical="top" wrapText="1"/>
    </xf>
    <xf numFmtId="0" fontId="32" fillId="13" borderId="3" xfId="0" applyFont="1" applyFill="1" applyBorder="1" applyAlignment="1">
      <alignment horizontal="left" vertical="top" wrapText="1"/>
    </xf>
    <xf numFmtId="0" fontId="32" fillId="13" borderId="4" xfId="0" applyFont="1" applyFill="1" applyBorder="1" applyAlignment="1">
      <alignment horizontal="left" vertical="top" wrapText="1"/>
    </xf>
    <xf numFmtId="0" fontId="20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20" fillId="0" borderId="5" xfId="0" applyFont="1" applyFill="1" applyBorder="1" applyAlignment="1">
      <alignment horizontal="center" vertical="center" wrapText="1"/>
    </xf>
    <xf numFmtId="0" fontId="20" fillId="0" borderId="6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</cellXfs>
  <cellStyles count="3">
    <cellStyle name="Normal 3" xfId="1"/>
    <cellStyle name="Нормален" xfId="0" builtinId="0"/>
    <cellStyle name="Нормален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H638"/>
  <sheetViews>
    <sheetView tabSelected="1" view="pageBreakPreview" zoomScale="130" zoomScaleNormal="100" zoomScaleSheetLayoutView="130" workbookViewId="0">
      <selection activeCell="A2" sqref="A2:F2"/>
    </sheetView>
  </sheetViews>
  <sheetFormatPr defaultColWidth="9.140625" defaultRowHeight="16.5"/>
  <cols>
    <col min="1" max="1" width="4.7109375" style="55" customWidth="1"/>
    <col min="2" max="2" width="48.5703125" style="55" customWidth="1"/>
    <col min="3" max="3" width="4.5703125" style="56" customWidth="1"/>
    <col min="4" max="4" width="9.140625" style="55" customWidth="1"/>
    <col min="5" max="5" width="9.140625" style="55"/>
    <col min="6" max="6" width="10.140625" style="55" customWidth="1"/>
    <col min="7" max="16384" width="9.140625" style="55"/>
  </cols>
  <sheetData>
    <row r="1" spans="1:164" s="242" customFormat="1" ht="21" customHeight="1">
      <c r="A1" s="283" t="s">
        <v>713</v>
      </c>
      <c r="B1" s="284"/>
      <c r="C1" s="284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</row>
    <row r="2" spans="1:164" s="246" customFormat="1" ht="45" customHeight="1">
      <c r="A2" s="287" t="s">
        <v>705</v>
      </c>
      <c r="B2" s="287"/>
      <c r="C2" s="287"/>
      <c r="D2" s="287"/>
      <c r="E2" s="287"/>
      <c r="F2" s="287"/>
      <c r="G2" s="244"/>
      <c r="H2" s="245"/>
      <c r="I2" s="245"/>
      <c r="J2" s="245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244"/>
      <c r="EK2" s="244"/>
      <c r="EL2" s="244"/>
      <c r="EM2" s="244"/>
      <c r="EN2" s="244"/>
      <c r="EO2" s="244"/>
      <c r="EP2" s="244"/>
      <c r="EQ2" s="244"/>
      <c r="ER2" s="244"/>
      <c r="ES2" s="244"/>
      <c r="ET2" s="244"/>
      <c r="EU2" s="244"/>
      <c r="EV2" s="244"/>
      <c r="EW2" s="244"/>
      <c r="EX2" s="244"/>
      <c r="EY2" s="244"/>
      <c r="EZ2" s="244"/>
      <c r="FA2" s="244"/>
      <c r="FB2" s="244"/>
      <c r="FC2" s="244"/>
      <c r="FD2" s="244"/>
      <c r="FE2" s="244"/>
      <c r="FF2" s="244"/>
      <c r="FG2" s="244"/>
      <c r="FH2" s="244"/>
    </row>
    <row r="3" spans="1:164" s="246" customFormat="1" ht="12.75">
      <c r="A3" s="247"/>
      <c r="B3" s="248"/>
      <c r="C3" s="248"/>
      <c r="D3" s="249"/>
      <c r="E3" s="250"/>
      <c r="F3" s="250"/>
      <c r="G3" s="244"/>
      <c r="H3" s="245"/>
      <c r="I3" s="245"/>
      <c r="J3" s="245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  <c r="DF3" s="244"/>
      <c r="DG3" s="244"/>
      <c r="DH3" s="244"/>
      <c r="DI3" s="244"/>
      <c r="DJ3" s="244"/>
      <c r="DK3" s="244"/>
      <c r="DL3" s="244"/>
      <c r="DM3" s="244"/>
      <c r="DN3" s="244"/>
      <c r="DO3" s="244"/>
      <c r="DP3" s="244"/>
      <c r="DQ3" s="244"/>
      <c r="DR3" s="244"/>
      <c r="DS3" s="244"/>
      <c r="DT3" s="244"/>
      <c r="DU3" s="244"/>
      <c r="DV3" s="244"/>
      <c r="DW3" s="244"/>
      <c r="DX3" s="244"/>
      <c r="DY3" s="244"/>
      <c r="DZ3" s="244"/>
      <c r="EA3" s="244"/>
      <c r="EB3" s="244"/>
      <c r="EC3" s="244"/>
      <c r="ED3" s="244"/>
      <c r="EE3" s="244"/>
      <c r="EF3" s="244"/>
      <c r="EG3" s="244"/>
      <c r="EH3" s="244"/>
      <c r="EI3" s="244"/>
      <c r="EJ3" s="244"/>
      <c r="EK3" s="244"/>
      <c r="EL3" s="244"/>
      <c r="EM3" s="244"/>
      <c r="EN3" s="244"/>
      <c r="EO3" s="244"/>
      <c r="EP3" s="244"/>
      <c r="EQ3" s="244"/>
      <c r="ER3" s="244"/>
      <c r="ES3" s="244"/>
      <c r="ET3" s="244"/>
      <c r="EU3" s="244"/>
      <c r="EV3" s="244"/>
      <c r="EW3" s="244"/>
      <c r="EX3" s="244"/>
      <c r="EY3" s="244"/>
      <c r="EZ3" s="244"/>
      <c r="FA3" s="244"/>
      <c r="FB3" s="244"/>
      <c r="FC3" s="244"/>
      <c r="FD3" s="244"/>
      <c r="FE3" s="244"/>
      <c r="FF3" s="244"/>
      <c r="FG3" s="244"/>
      <c r="FH3" s="244"/>
    </row>
    <row r="4" spans="1:164" s="242" customFormat="1" ht="18">
      <c r="A4" s="288" t="s">
        <v>702</v>
      </c>
      <c r="B4" s="288"/>
      <c r="C4" s="289"/>
      <c r="D4" s="289"/>
      <c r="E4" s="289"/>
      <c r="F4" s="289"/>
    </row>
    <row r="5" spans="1:164" s="242" customFormat="1" ht="57.75" customHeight="1">
      <c r="A5" s="290" t="s">
        <v>704</v>
      </c>
      <c r="B5" s="291"/>
      <c r="C5" s="291"/>
      <c r="D5" s="291"/>
      <c r="E5" s="291"/>
      <c r="F5" s="292"/>
    </row>
    <row r="6" spans="1:164" s="242" customFormat="1" ht="18">
      <c r="A6" s="251"/>
      <c r="B6" s="251"/>
      <c r="C6" s="251"/>
      <c r="D6" s="251"/>
      <c r="E6" s="251"/>
      <c r="F6" s="251"/>
    </row>
    <row r="7" spans="1:164" s="242" customFormat="1" ht="18">
      <c r="A7" s="285" t="s">
        <v>703</v>
      </c>
      <c r="B7" s="286"/>
      <c r="C7" s="286"/>
      <c r="D7" s="286"/>
      <c r="E7" s="286"/>
      <c r="F7" s="286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</row>
    <row r="8" spans="1:164" s="242" customFormat="1" ht="18">
      <c r="A8" s="252"/>
      <c r="B8" s="253"/>
      <c r="C8" s="253"/>
      <c r="D8" s="253"/>
      <c r="E8" s="253"/>
      <c r="F8" s="25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3"/>
      <c r="DD8" s="243"/>
      <c r="DE8" s="243"/>
      <c r="DF8" s="243"/>
      <c r="DG8" s="243"/>
      <c r="DH8" s="243"/>
      <c r="DI8" s="243"/>
      <c r="DJ8" s="243"/>
      <c r="DK8" s="243"/>
      <c r="DL8" s="243"/>
      <c r="DM8" s="243"/>
      <c r="DN8" s="243"/>
      <c r="DO8" s="243"/>
      <c r="DP8" s="243"/>
      <c r="DQ8" s="243"/>
      <c r="DR8" s="243"/>
      <c r="DS8" s="243"/>
      <c r="DT8" s="243"/>
      <c r="DU8" s="243"/>
      <c r="DV8" s="243"/>
      <c r="DW8" s="243"/>
      <c r="DX8" s="243"/>
      <c r="DY8" s="243"/>
      <c r="DZ8" s="243"/>
      <c r="EA8" s="243"/>
      <c r="EB8" s="243"/>
      <c r="EC8" s="243"/>
      <c r="ED8" s="243"/>
      <c r="EE8" s="243"/>
      <c r="EF8" s="243"/>
      <c r="EG8" s="243"/>
      <c r="EH8" s="243"/>
      <c r="EI8" s="243"/>
      <c r="EJ8" s="243"/>
      <c r="EK8" s="243"/>
      <c r="EL8" s="243"/>
      <c r="EM8" s="243"/>
      <c r="EN8" s="243"/>
      <c r="EO8" s="243"/>
      <c r="EP8" s="243"/>
      <c r="EQ8" s="243"/>
      <c r="ER8" s="243"/>
      <c r="ES8" s="243"/>
      <c r="ET8" s="243"/>
      <c r="EU8" s="243"/>
      <c r="EV8" s="243"/>
      <c r="EW8" s="243"/>
      <c r="EX8" s="243"/>
      <c r="EY8" s="243"/>
      <c r="EZ8" s="243"/>
      <c r="FA8" s="243"/>
      <c r="FB8" s="243"/>
      <c r="FC8" s="243"/>
      <c r="FD8" s="243"/>
      <c r="FE8" s="243"/>
      <c r="FF8" s="243"/>
      <c r="FG8" s="243"/>
      <c r="FH8" s="243"/>
    </row>
    <row r="9" spans="1:164" s="27" customFormat="1" ht="15.75">
      <c r="A9" s="63" t="s">
        <v>17</v>
      </c>
      <c r="B9" s="64"/>
      <c r="C9" s="64"/>
      <c r="D9" s="64"/>
      <c r="E9" s="64"/>
      <c r="F9" s="65"/>
    </row>
    <row r="10" spans="1:164" s="58" customFormat="1" ht="12.75">
      <c r="A10" s="274" t="s">
        <v>18</v>
      </c>
      <c r="B10" s="274" t="s">
        <v>19</v>
      </c>
      <c r="C10" s="276" t="s">
        <v>20</v>
      </c>
      <c r="D10" s="276" t="s">
        <v>21</v>
      </c>
      <c r="E10" s="278" t="s">
        <v>22</v>
      </c>
      <c r="F10" s="278"/>
    </row>
    <row r="11" spans="1:164" s="58" customFormat="1" ht="13.5" thickBot="1">
      <c r="A11" s="275"/>
      <c r="B11" s="275"/>
      <c r="C11" s="277"/>
      <c r="D11" s="277"/>
      <c r="E11" s="40" t="s">
        <v>23</v>
      </c>
      <c r="F11" s="40" t="s">
        <v>24</v>
      </c>
    </row>
    <row r="12" spans="1:164" s="27" customFormat="1" thickTop="1">
      <c r="A12" s="81" t="s">
        <v>25</v>
      </c>
      <c r="B12" s="82" t="s">
        <v>0</v>
      </c>
      <c r="C12" s="83"/>
      <c r="D12" s="84"/>
      <c r="E12" s="84"/>
      <c r="F12" s="84"/>
    </row>
    <row r="13" spans="1:164" s="58" customFormat="1" ht="12.75">
      <c r="A13" s="41" t="s">
        <v>26</v>
      </c>
      <c r="B13" s="271" t="s">
        <v>27</v>
      </c>
      <c r="C13" s="272"/>
      <c r="D13" s="272"/>
      <c r="E13" s="272"/>
      <c r="F13" s="273"/>
    </row>
    <row r="14" spans="1:164" s="27" customFormat="1" ht="25.5">
      <c r="A14" s="85">
        <v>1</v>
      </c>
      <c r="B14" s="29" t="s">
        <v>28</v>
      </c>
      <c r="C14" s="53" t="s">
        <v>29</v>
      </c>
      <c r="D14" s="54">
        <v>196</v>
      </c>
      <c r="E14" s="54"/>
      <c r="F14" s="86"/>
    </row>
    <row r="15" spans="1:164" s="27" customFormat="1" ht="25.5">
      <c r="A15" s="85">
        <f>A14+1</f>
        <v>2</v>
      </c>
      <c r="B15" s="29" t="s">
        <v>30</v>
      </c>
      <c r="C15" s="53" t="s">
        <v>31</v>
      </c>
      <c r="D15" s="54">
        <v>12</v>
      </c>
      <c r="E15" s="54"/>
      <c r="F15" s="86"/>
    </row>
    <row r="16" spans="1:164" s="27" customFormat="1" ht="15.75">
      <c r="A16" s="85">
        <f t="shared" ref="A16:A49" si="0">A15+1</f>
        <v>3</v>
      </c>
      <c r="B16" s="29" t="s">
        <v>32</v>
      </c>
      <c r="C16" s="53" t="s">
        <v>29</v>
      </c>
      <c r="D16" s="54">
        <f>D14</f>
        <v>196</v>
      </c>
      <c r="E16" s="54"/>
      <c r="F16" s="86"/>
    </row>
    <row r="17" spans="1:6" s="27" customFormat="1" ht="25.5">
      <c r="A17" s="85">
        <f t="shared" si="0"/>
        <v>4</v>
      </c>
      <c r="B17" s="29" t="s">
        <v>33</v>
      </c>
      <c r="C17" s="53" t="s">
        <v>29</v>
      </c>
      <c r="D17" s="54">
        <v>45</v>
      </c>
      <c r="E17" s="54"/>
      <c r="F17" s="86"/>
    </row>
    <row r="18" spans="1:6" s="27" customFormat="1" ht="15.75">
      <c r="A18" s="85">
        <f t="shared" si="0"/>
        <v>5</v>
      </c>
      <c r="B18" s="29" t="s">
        <v>34</v>
      </c>
      <c r="C18" s="53" t="s">
        <v>35</v>
      </c>
      <c r="D18" s="54">
        <v>924</v>
      </c>
      <c r="E18" s="54"/>
      <c r="F18" s="86"/>
    </row>
    <row r="19" spans="1:6" s="87" customFormat="1" ht="25.5">
      <c r="A19" s="85">
        <f t="shared" si="0"/>
        <v>6</v>
      </c>
      <c r="B19" s="29" t="s">
        <v>36</v>
      </c>
      <c r="C19" s="53" t="s">
        <v>35</v>
      </c>
      <c r="D19" s="54">
        <v>275</v>
      </c>
      <c r="E19" s="54"/>
      <c r="F19" s="86"/>
    </row>
    <row r="20" spans="1:6" s="27" customFormat="1" ht="15.75">
      <c r="A20" s="85">
        <f t="shared" si="0"/>
        <v>7</v>
      </c>
      <c r="B20" s="29" t="s">
        <v>37</v>
      </c>
      <c r="C20" s="53" t="s">
        <v>29</v>
      </c>
      <c r="D20" s="54">
        <v>163</v>
      </c>
      <c r="E20" s="54"/>
      <c r="F20" s="86"/>
    </row>
    <row r="21" spans="1:6" s="87" customFormat="1">
      <c r="A21" s="85">
        <f t="shared" si="0"/>
        <v>8</v>
      </c>
      <c r="B21" s="29" t="s">
        <v>38</v>
      </c>
      <c r="C21" s="53" t="s">
        <v>29</v>
      </c>
      <c r="D21" s="54">
        <v>25</v>
      </c>
      <c r="E21" s="54"/>
      <c r="F21" s="86"/>
    </row>
    <row r="22" spans="1:6" s="27" customFormat="1" ht="15.75">
      <c r="A22" s="85">
        <f t="shared" si="0"/>
        <v>9</v>
      </c>
      <c r="B22" s="29" t="s">
        <v>39</v>
      </c>
      <c r="C22" s="53" t="s">
        <v>35</v>
      </c>
      <c r="D22" s="54">
        <f>D18</f>
        <v>924</v>
      </c>
      <c r="E22" s="54"/>
      <c r="F22" s="86"/>
    </row>
    <row r="23" spans="1:6" s="27" customFormat="1" ht="15.75">
      <c r="A23" s="85">
        <f t="shared" si="0"/>
        <v>10</v>
      </c>
      <c r="B23" s="29" t="s">
        <v>40</v>
      </c>
      <c r="C23" s="53" t="s">
        <v>35</v>
      </c>
      <c r="D23" s="54">
        <f>D19*0.2</f>
        <v>55</v>
      </c>
      <c r="E23" s="54"/>
      <c r="F23" s="86"/>
    </row>
    <row r="24" spans="1:6" s="87" customFormat="1">
      <c r="A24" s="85">
        <f t="shared" si="0"/>
        <v>11</v>
      </c>
      <c r="B24" s="88" t="s">
        <v>41</v>
      </c>
      <c r="C24" s="89" t="s">
        <v>42</v>
      </c>
      <c r="D24" s="90">
        <v>17</v>
      </c>
      <c r="E24" s="86"/>
      <c r="F24" s="86"/>
    </row>
    <row r="25" spans="1:6" s="87" customFormat="1" ht="25.5">
      <c r="A25" s="85">
        <f t="shared" si="0"/>
        <v>12</v>
      </c>
      <c r="B25" s="29" t="s">
        <v>43</v>
      </c>
      <c r="C25" s="89" t="s">
        <v>42</v>
      </c>
      <c r="D25" s="91">
        <v>4</v>
      </c>
      <c r="E25" s="86"/>
      <c r="F25" s="86"/>
    </row>
    <row r="26" spans="1:6" s="27" customFormat="1" ht="25.5">
      <c r="A26" s="85">
        <f t="shared" si="0"/>
        <v>13</v>
      </c>
      <c r="B26" s="29" t="s">
        <v>44</v>
      </c>
      <c r="C26" s="53" t="s">
        <v>29</v>
      </c>
      <c r="D26" s="54">
        <v>134.76</v>
      </c>
      <c r="E26" s="54"/>
      <c r="F26" s="86"/>
    </row>
    <row r="27" spans="1:6" s="27" customFormat="1" ht="25.5">
      <c r="A27" s="85">
        <f t="shared" si="0"/>
        <v>14</v>
      </c>
      <c r="B27" s="29" t="s">
        <v>45</v>
      </c>
      <c r="C27" s="53" t="s">
        <v>29</v>
      </c>
      <c r="D27" s="54">
        <v>48.01</v>
      </c>
      <c r="E27" s="54"/>
      <c r="F27" s="86"/>
    </row>
    <row r="28" spans="1:6" s="27" customFormat="1" ht="25.5">
      <c r="A28" s="85">
        <f t="shared" si="0"/>
        <v>15</v>
      </c>
      <c r="B28" s="88" t="s">
        <v>46</v>
      </c>
      <c r="C28" s="53" t="s">
        <v>29</v>
      </c>
      <c r="D28" s="54">
        <v>196</v>
      </c>
      <c r="E28" s="54"/>
      <c r="F28" s="86"/>
    </row>
    <row r="29" spans="1:6" s="27" customFormat="1" ht="15.75">
      <c r="A29" s="85">
        <f t="shared" si="0"/>
        <v>16</v>
      </c>
      <c r="B29" s="29" t="s">
        <v>47</v>
      </c>
      <c r="C29" s="53" t="s">
        <v>29</v>
      </c>
      <c r="D29" s="54">
        <f>D14/2</f>
        <v>98</v>
      </c>
      <c r="E29" s="54"/>
      <c r="F29" s="86"/>
    </row>
    <row r="30" spans="1:6" s="27" customFormat="1" ht="15.75">
      <c r="A30" s="85">
        <f t="shared" si="0"/>
        <v>17</v>
      </c>
      <c r="B30" s="29" t="s">
        <v>48</v>
      </c>
      <c r="C30" s="53" t="s">
        <v>29</v>
      </c>
      <c r="D30" s="54">
        <f>D16-D29</f>
        <v>98</v>
      </c>
      <c r="E30" s="54"/>
      <c r="F30" s="86"/>
    </row>
    <row r="31" spans="1:6" s="27" customFormat="1" ht="25.5">
      <c r="A31" s="85">
        <f t="shared" si="0"/>
        <v>18</v>
      </c>
      <c r="B31" s="29" t="s">
        <v>49</v>
      </c>
      <c r="C31" s="53" t="s">
        <v>29</v>
      </c>
      <c r="D31" s="54">
        <f>D29+D30</f>
        <v>196</v>
      </c>
      <c r="E31" s="54"/>
      <c r="F31" s="86"/>
    </row>
    <row r="32" spans="1:6" s="27" customFormat="1" ht="15.75">
      <c r="A32" s="85">
        <f t="shared" si="0"/>
        <v>19</v>
      </c>
      <c r="B32" s="29" t="s">
        <v>50</v>
      </c>
      <c r="C32" s="53" t="s">
        <v>31</v>
      </c>
      <c r="D32" s="54">
        <v>6</v>
      </c>
      <c r="E32" s="54"/>
      <c r="F32" s="86"/>
    </row>
    <row r="33" spans="1:6" s="27" customFormat="1" ht="25.5">
      <c r="A33" s="85">
        <f t="shared" si="0"/>
        <v>20</v>
      </c>
      <c r="B33" s="29" t="s">
        <v>51</v>
      </c>
      <c r="C33" s="53" t="s">
        <v>31</v>
      </c>
      <c r="D33" s="54">
        <v>6</v>
      </c>
      <c r="E33" s="54"/>
      <c r="F33" s="86"/>
    </row>
    <row r="34" spans="1:6" s="27" customFormat="1" ht="38.25">
      <c r="A34" s="85">
        <f t="shared" si="0"/>
        <v>21</v>
      </c>
      <c r="B34" s="88" t="s">
        <v>52</v>
      </c>
      <c r="C34" s="53" t="s">
        <v>35</v>
      </c>
      <c r="D34" s="54">
        <v>123</v>
      </c>
      <c r="E34" s="54"/>
      <c r="F34" s="86"/>
    </row>
    <row r="35" spans="1:6" s="27" customFormat="1" ht="25.5">
      <c r="A35" s="85">
        <f t="shared" si="0"/>
        <v>22</v>
      </c>
      <c r="B35" s="29" t="s">
        <v>53</v>
      </c>
      <c r="C35" s="53" t="s">
        <v>35</v>
      </c>
      <c r="D35" s="54">
        <v>123</v>
      </c>
      <c r="E35" s="54"/>
      <c r="F35" s="86"/>
    </row>
    <row r="36" spans="1:6" s="27" customFormat="1" ht="25.5">
      <c r="A36" s="85">
        <f t="shared" si="0"/>
        <v>23</v>
      </c>
      <c r="B36" s="88" t="s">
        <v>54</v>
      </c>
      <c r="C36" s="89" t="s">
        <v>35</v>
      </c>
      <c r="D36" s="92">
        <f>D18</f>
        <v>924</v>
      </c>
      <c r="E36" s="86"/>
      <c r="F36" s="86"/>
    </row>
    <row r="37" spans="1:6" s="27" customFormat="1" ht="15.75">
      <c r="A37" s="85">
        <f t="shared" si="0"/>
        <v>24</v>
      </c>
      <c r="B37" s="88" t="s">
        <v>55</v>
      </c>
      <c r="C37" s="89" t="s">
        <v>35</v>
      </c>
      <c r="D37" s="92">
        <v>739.2</v>
      </c>
      <c r="E37" s="86"/>
      <c r="F37" s="86"/>
    </row>
    <row r="38" spans="1:6" s="27" customFormat="1" ht="15.75">
      <c r="A38" s="85">
        <f t="shared" si="0"/>
        <v>25</v>
      </c>
      <c r="B38" s="88" t="s">
        <v>56</v>
      </c>
      <c r="C38" s="89" t="s">
        <v>35</v>
      </c>
      <c r="D38" s="92">
        <f>D18-D37</f>
        <v>184.8</v>
      </c>
      <c r="E38" s="86"/>
      <c r="F38" s="86"/>
    </row>
    <row r="39" spans="1:6" s="27" customFormat="1" ht="15.75">
      <c r="A39" s="85">
        <f t="shared" si="0"/>
        <v>26</v>
      </c>
      <c r="B39" s="88" t="s">
        <v>57</v>
      </c>
      <c r="C39" s="89" t="s">
        <v>29</v>
      </c>
      <c r="D39" s="92">
        <v>130.4</v>
      </c>
      <c r="E39" s="86"/>
      <c r="F39" s="86"/>
    </row>
    <row r="40" spans="1:6" s="66" customFormat="1">
      <c r="A40" s="85">
        <f t="shared" si="0"/>
        <v>27</v>
      </c>
      <c r="B40" s="88" t="s">
        <v>58</v>
      </c>
      <c r="C40" s="53" t="s">
        <v>29</v>
      </c>
      <c r="D40" s="54">
        <f>D20-D39</f>
        <v>32.6</v>
      </c>
      <c r="E40" s="54"/>
      <c r="F40" s="86"/>
    </row>
    <row r="41" spans="1:6" s="93" customFormat="1" ht="12.75">
      <c r="A41" s="85">
        <f t="shared" si="0"/>
        <v>28</v>
      </c>
      <c r="B41" s="88" t="s">
        <v>59</v>
      </c>
      <c r="C41" s="89" t="s">
        <v>35</v>
      </c>
      <c r="D41" s="92">
        <v>220</v>
      </c>
      <c r="E41" s="86"/>
      <c r="F41" s="86"/>
    </row>
    <row r="42" spans="1:6" s="93" customFormat="1" ht="12.75">
      <c r="A42" s="85">
        <f t="shared" si="0"/>
        <v>29</v>
      </c>
      <c r="B42" s="88" t="s">
        <v>60</v>
      </c>
      <c r="C42" s="89" t="s">
        <v>35</v>
      </c>
      <c r="D42" s="92">
        <f>D19-D41</f>
        <v>55</v>
      </c>
      <c r="E42" s="86"/>
      <c r="F42" s="86"/>
    </row>
    <row r="43" spans="1:6">
      <c r="A43" s="85">
        <f t="shared" si="0"/>
        <v>30</v>
      </c>
      <c r="B43" s="88" t="s">
        <v>61</v>
      </c>
      <c r="C43" s="89" t="s">
        <v>29</v>
      </c>
      <c r="D43" s="92">
        <v>20</v>
      </c>
      <c r="E43" s="86"/>
      <c r="F43" s="86"/>
    </row>
    <row r="44" spans="1:6" s="27" customFormat="1" ht="15.75">
      <c r="A44" s="85">
        <f t="shared" si="0"/>
        <v>31</v>
      </c>
      <c r="B44" s="88" t="s">
        <v>62</v>
      </c>
      <c r="C44" s="53" t="s">
        <v>29</v>
      </c>
      <c r="D44" s="54">
        <f>D21-D43</f>
        <v>5</v>
      </c>
      <c r="E44" s="54"/>
      <c r="F44" s="86"/>
    </row>
    <row r="45" spans="1:6" s="27" customFormat="1" ht="25.5">
      <c r="A45" s="85">
        <f t="shared" si="0"/>
        <v>32</v>
      </c>
      <c r="B45" s="29" t="s">
        <v>63</v>
      </c>
      <c r="C45" s="53" t="s">
        <v>29</v>
      </c>
      <c r="D45" s="54">
        <v>36</v>
      </c>
      <c r="E45" s="54"/>
      <c r="F45" s="86"/>
    </row>
    <row r="46" spans="1:6" s="27" customFormat="1" ht="15.75">
      <c r="A46" s="85">
        <f t="shared" si="0"/>
        <v>33</v>
      </c>
      <c r="B46" s="29" t="s">
        <v>64</v>
      </c>
      <c r="C46" s="53" t="s">
        <v>29</v>
      </c>
      <c r="D46" s="54">
        <f>D17-D45</f>
        <v>9</v>
      </c>
      <c r="E46" s="54"/>
      <c r="F46" s="86"/>
    </row>
    <row r="47" spans="1:6" s="27" customFormat="1" ht="25.5">
      <c r="A47" s="85">
        <f t="shared" si="0"/>
        <v>34</v>
      </c>
      <c r="B47" s="29" t="s">
        <v>65</v>
      </c>
      <c r="C47" s="53" t="s">
        <v>35</v>
      </c>
      <c r="D47" s="54">
        <f>912.05</f>
        <v>912.05</v>
      </c>
      <c r="E47" s="54"/>
      <c r="F47" s="86"/>
    </row>
    <row r="48" spans="1:6" s="27" customFormat="1" ht="15.75">
      <c r="A48" s="85">
        <f t="shared" si="0"/>
        <v>35</v>
      </c>
      <c r="B48" s="88" t="s">
        <v>66</v>
      </c>
      <c r="C48" s="89" t="s">
        <v>35</v>
      </c>
      <c r="D48" s="92">
        <f>D47</f>
        <v>912.05</v>
      </c>
      <c r="E48" s="86"/>
      <c r="F48" s="86"/>
    </row>
    <row r="49" spans="1:7" s="27" customFormat="1" ht="38.25">
      <c r="A49" s="85">
        <f t="shared" si="0"/>
        <v>36</v>
      </c>
      <c r="B49" s="60" t="s">
        <v>655</v>
      </c>
      <c r="C49" s="53" t="s">
        <v>35</v>
      </c>
      <c r="D49" s="54">
        <f>D47</f>
        <v>912.05</v>
      </c>
      <c r="E49" s="54"/>
      <c r="F49" s="86"/>
    </row>
    <row r="50" spans="1:7" s="93" customFormat="1" ht="12.75">
      <c r="A50" s="94"/>
      <c r="B50" s="170" t="s">
        <v>663</v>
      </c>
      <c r="C50" s="95"/>
      <c r="D50" s="96"/>
      <c r="E50" s="96"/>
      <c r="F50" s="97"/>
    </row>
    <row r="51" spans="1:7" s="58" customFormat="1" ht="12.75">
      <c r="A51" s="41" t="s">
        <v>110</v>
      </c>
      <c r="B51" s="271" t="s">
        <v>68</v>
      </c>
      <c r="C51" s="272"/>
      <c r="D51" s="272"/>
      <c r="E51" s="272"/>
      <c r="F51" s="273"/>
    </row>
    <row r="52" spans="1:7" s="27" customFormat="1" ht="25.5">
      <c r="A52" s="85">
        <f>A49+1</f>
        <v>37</v>
      </c>
      <c r="B52" s="29" t="s">
        <v>69</v>
      </c>
      <c r="C52" s="53" t="s">
        <v>29</v>
      </c>
      <c r="D52" s="54">
        <v>10</v>
      </c>
      <c r="E52" s="54"/>
      <c r="F52" s="54"/>
    </row>
    <row r="53" spans="1:7" s="27" customFormat="1" ht="25.5">
      <c r="A53" s="85">
        <f t="shared" ref="A53:A60" si="1">A52+1</f>
        <v>38</v>
      </c>
      <c r="B53" s="29" t="s">
        <v>70</v>
      </c>
      <c r="C53" s="53" t="s">
        <v>35</v>
      </c>
      <c r="D53" s="54">
        <v>25</v>
      </c>
      <c r="E53" s="54"/>
      <c r="F53" s="54"/>
    </row>
    <row r="54" spans="1:7" ht="25.5">
      <c r="A54" s="85">
        <f t="shared" si="1"/>
        <v>39</v>
      </c>
      <c r="B54" s="29" t="s">
        <v>65</v>
      </c>
      <c r="C54" s="53" t="s">
        <v>35</v>
      </c>
      <c r="D54" s="54">
        <f>293.5</f>
        <v>293.5</v>
      </c>
      <c r="E54" s="54"/>
      <c r="F54" s="54"/>
    </row>
    <row r="55" spans="1:7" s="27" customFormat="1" ht="15.75">
      <c r="A55" s="85">
        <f t="shared" si="1"/>
        <v>40</v>
      </c>
      <c r="B55" s="88" t="s">
        <v>66</v>
      </c>
      <c r="C55" s="89" t="s">
        <v>35</v>
      </c>
      <c r="D55" s="92">
        <f>D54</f>
        <v>293.5</v>
      </c>
      <c r="E55" s="86"/>
      <c r="F55" s="54"/>
    </row>
    <row r="56" spans="1:7" s="58" customFormat="1" ht="38.25">
      <c r="A56" s="85">
        <f t="shared" si="1"/>
        <v>41</v>
      </c>
      <c r="B56" s="60" t="s">
        <v>655</v>
      </c>
      <c r="C56" s="53" t="s">
        <v>35</v>
      </c>
      <c r="D56" s="54">
        <f>293.5</f>
        <v>293.5</v>
      </c>
      <c r="E56" s="54"/>
      <c r="F56" s="54"/>
    </row>
    <row r="57" spans="1:7" s="27" customFormat="1" ht="15.75">
      <c r="A57" s="85">
        <f t="shared" si="1"/>
        <v>42</v>
      </c>
      <c r="B57" s="88" t="s">
        <v>71</v>
      </c>
      <c r="C57" s="89" t="s">
        <v>35</v>
      </c>
      <c r="D57" s="92">
        <f>D53</f>
        <v>25</v>
      </c>
      <c r="E57" s="86"/>
      <c r="F57" s="54"/>
      <c r="G57" s="58"/>
    </row>
    <row r="58" spans="1:7" s="58" customFormat="1" ht="25.5">
      <c r="A58" s="85">
        <f t="shared" si="1"/>
        <v>43</v>
      </c>
      <c r="B58" s="29" t="s">
        <v>63</v>
      </c>
      <c r="C58" s="53" t="s">
        <v>29</v>
      </c>
      <c r="D58" s="54">
        <f>D52</f>
        <v>10</v>
      </c>
      <c r="E58" s="54"/>
      <c r="F58" s="54"/>
    </row>
    <row r="59" spans="1:7" s="27" customFormat="1" ht="38.25">
      <c r="A59" s="85">
        <f t="shared" si="1"/>
        <v>44</v>
      </c>
      <c r="B59" s="88" t="s">
        <v>72</v>
      </c>
      <c r="C59" s="53" t="s">
        <v>35</v>
      </c>
      <c r="D59" s="54">
        <v>38.35</v>
      </c>
      <c r="E59" s="54"/>
      <c r="F59" s="54"/>
      <c r="G59" s="58"/>
    </row>
    <row r="60" spans="1:7" s="87" customFormat="1">
      <c r="A60" s="85">
        <f t="shared" si="1"/>
        <v>45</v>
      </c>
      <c r="B60" s="88" t="s">
        <v>41</v>
      </c>
      <c r="C60" s="89" t="s">
        <v>42</v>
      </c>
      <c r="D60" s="90">
        <v>4</v>
      </c>
      <c r="E60" s="86"/>
      <c r="F60" s="86"/>
    </row>
    <row r="61" spans="1:7" s="58" customFormat="1" ht="12.75">
      <c r="A61" s="94"/>
      <c r="B61" s="168" t="s">
        <v>664</v>
      </c>
      <c r="C61" s="174"/>
      <c r="D61" s="99"/>
      <c r="E61" s="99"/>
      <c r="F61" s="99"/>
    </row>
    <row r="62" spans="1:7" s="58" customFormat="1" ht="12.75">
      <c r="A62" s="41" t="s">
        <v>662</v>
      </c>
      <c r="B62" s="271" t="s">
        <v>74</v>
      </c>
      <c r="C62" s="272"/>
      <c r="D62" s="272"/>
      <c r="E62" s="272"/>
      <c r="F62" s="273"/>
    </row>
    <row r="63" spans="1:7" s="58" customFormat="1" ht="25.5">
      <c r="A63" s="85">
        <f>A60+1</f>
        <v>46</v>
      </c>
      <c r="B63" s="29" t="s">
        <v>75</v>
      </c>
      <c r="C63" s="53" t="s">
        <v>35</v>
      </c>
      <c r="D63" s="54">
        <v>25</v>
      </c>
      <c r="E63" s="54"/>
      <c r="F63" s="54"/>
    </row>
    <row r="64" spans="1:7" s="93" customFormat="1" ht="25.5">
      <c r="A64" s="85">
        <f t="shared" ref="A64:A73" si="2">A63+1</f>
        <v>47</v>
      </c>
      <c r="B64" s="29" t="s">
        <v>76</v>
      </c>
      <c r="C64" s="53" t="s">
        <v>35</v>
      </c>
      <c r="D64" s="54">
        <f>D63</f>
        <v>25</v>
      </c>
      <c r="E64" s="54"/>
      <c r="F64" s="54"/>
      <c r="G64" s="58"/>
    </row>
    <row r="65" spans="1:6" s="58" customFormat="1" ht="12.75">
      <c r="A65" s="85">
        <f t="shared" si="2"/>
        <v>48</v>
      </c>
      <c r="B65" s="88" t="s">
        <v>41</v>
      </c>
      <c r="C65" s="89" t="s">
        <v>42</v>
      </c>
      <c r="D65" s="90">
        <v>8</v>
      </c>
      <c r="E65" s="86"/>
      <c r="F65" s="54"/>
    </row>
    <row r="66" spans="1:6" s="87" customFormat="1" ht="25.5">
      <c r="A66" s="85">
        <f t="shared" si="2"/>
        <v>49</v>
      </c>
      <c r="B66" s="29" t="s">
        <v>43</v>
      </c>
      <c r="C66" s="89" t="s">
        <v>42</v>
      </c>
      <c r="D66" s="91">
        <v>0.3</v>
      </c>
      <c r="E66" s="86"/>
      <c r="F66" s="54"/>
    </row>
    <row r="67" spans="1:6" s="58" customFormat="1" ht="12.75">
      <c r="A67" s="85">
        <f t="shared" si="2"/>
        <v>50</v>
      </c>
      <c r="B67" s="29" t="s">
        <v>77</v>
      </c>
      <c r="C67" s="53" t="s">
        <v>35</v>
      </c>
      <c r="D67" s="54">
        <v>10</v>
      </c>
      <c r="E67" s="54"/>
      <c r="F67" s="54"/>
    </row>
    <row r="68" spans="1:6" ht="38.25">
      <c r="A68" s="85">
        <f t="shared" si="2"/>
        <v>51</v>
      </c>
      <c r="B68" s="88" t="s">
        <v>72</v>
      </c>
      <c r="C68" s="53" t="s">
        <v>35</v>
      </c>
      <c r="D68" s="54">
        <v>88.34</v>
      </c>
      <c r="E68" s="54"/>
      <c r="F68" s="54"/>
    </row>
    <row r="69" spans="1:6" ht="25.5">
      <c r="A69" s="85">
        <f t="shared" si="2"/>
        <v>52</v>
      </c>
      <c r="B69" s="29" t="s">
        <v>65</v>
      </c>
      <c r="C69" s="53" t="s">
        <v>35</v>
      </c>
      <c r="D69" s="54">
        <f>705.46+0.04</f>
        <v>705.5</v>
      </c>
      <c r="E69" s="54"/>
      <c r="F69" s="54"/>
    </row>
    <row r="70" spans="1:6" s="27" customFormat="1" ht="15.75">
      <c r="A70" s="85">
        <f t="shared" si="2"/>
        <v>53</v>
      </c>
      <c r="B70" s="88" t="s">
        <v>66</v>
      </c>
      <c r="C70" s="89" t="s">
        <v>35</v>
      </c>
      <c r="D70" s="92">
        <f>705.46+0.04</f>
        <v>705.5</v>
      </c>
      <c r="E70" s="86"/>
      <c r="F70" s="54"/>
    </row>
    <row r="71" spans="1:6" ht="38.25">
      <c r="A71" s="85">
        <f t="shared" si="2"/>
        <v>54</v>
      </c>
      <c r="B71" s="60" t="s">
        <v>655</v>
      </c>
      <c r="C71" s="53" t="s">
        <v>35</v>
      </c>
      <c r="D71" s="54">
        <f>705.46+0.04</f>
        <v>705.5</v>
      </c>
      <c r="E71" s="54"/>
      <c r="F71" s="54"/>
    </row>
    <row r="72" spans="1:6">
      <c r="A72" s="85">
        <f t="shared" si="2"/>
        <v>55</v>
      </c>
      <c r="B72" s="88" t="s">
        <v>55</v>
      </c>
      <c r="C72" s="89" t="s">
        <v>35</v>
      </c>
      <c r="D72" s="92">
        <v>20</v>
      </c>
      <c r="E72" s="86"/>
      <c r="F72" s="54"/>
    </row>
    <row r="73" spans="1:6">
      <c r="A73" s="85">
        <f t="shared" si="2"/>
        <v>56</v>
      </c>
      <c r="B73" s="88" t="s">
        <v>56</v>
      </c>
      <c r="C73" s="89" t="s">
        <v>35</v>
      </c>
      <c r="D73" s="92">
        <f>D63-D72</f>
        <v>5</v>
      </c>
      <c r="E73" s="86"/>
      <c r="F73" s="54"/>
    </row>
    <row r="74" spans="1:6">
      <c r="A74" s="94"/>
      <c r="B74" s="168" t="s">
        <v>665</v>
      </c>
      <c r="C74" s="174"/>
      <c r="D74" s="99"/>
      <c r="E74" s="99"/>
      <c r="F74" s="97"/>
    </row>
    <row r="75" spans="1:6" s="58" customFormat="1" ht="12.75">
      <c r="A75" s="41" t="s">
        <v>650</v>
      </c>
      <c r="B75" s="271" t="s">
        <v>79</v>
      </c>
      <c r="C75" s="272"/>
      <c r="D75" s="272"/>
      <c r="E75" s="272"/>
      <c r="F75" s="273"/>
    </row>
    <row r="76" spans="1:6" ht="25.5">
      <c r="A76" s="85">
        <f>A73+1</f>
        <v>57</v>
      </c>
      <c r="B76" s="29" t="s">
        <v>28</v>
      </c>
      <c r="C76" s="53" t="s">
        <v>29</v>
      </c>
      <c r="D76" s="54">
        <v>64</v>
      </c>
      <c r="E76" s="54"/>
      <c r="F76" s="54"/>
    </row>
    <row r="77" spans="1:6" ht="25.5">
      <c r="A77" s="85">
        <f t="shared" ref="A77:A101" si="3">A76+1</f>
        <v>58</v>
      </c>
      <c r="B77" s="29" t="s">
        <v>30</v>
      </c>
      <c r="C77" s="53" t="s">
        <v>31</v>
      </c>
      <c r="D77" s="54">
        <f>6</f>
        <v>6</v>
      </c>
      <c r="E77" s="54"/>
      <c r="F77" s="54"/>
    </row>
    <row r="78" spans="1:6">
      <c r="A78" s="85">
        <f t="shared" si="3"/>
        <v>59</v>
      </c>
      <c r="B78" s="100" t="s">
        <v>80</v>
      </c>
      <c r="C78" s="89" t="s">
        <v>31</v>
      </c>
      <c r="D78" s="91">
        <f>D77</f>
        <v>6</v>
      </c>
      <c r="E78" s="86"/>
      <c r="F78" s="54"/>
    </row>
    <row r="79" spans="1:6">
      <c r="A79" s="85">
        <f t="shared" si="3"/>
        <v>60</v>
      </c>
      <c r="B79" s="29" t="s">
        <v>81</v>
      </c>
      <c r="C79" s="53" t="s">
        <v>29</v>
      </c>
      <c r="D79" s="54">
        <v>33</v>
      </c>
      <c r="E79" s="54"/>
      <c r="F79" s="54"/>
    </row>
    <row r="80" spans="1:6">
      <c r="A80" s="85">
        <f t="shared" si="3"/>
        <v>61</v>
      </c>
      <c r="B80" s="29" t="s">
        <v>32</v>
      </c>
      <c r="C80" s="53" t="s">
        <v>29</v>
      </c>
      <c r="D80" s="54">
        <f>D76</f>
        <v>64</v>
      </c>
      <c r="E80" s="54"/>
      <c r="F80" s="54"/>
    </row>
    <row r="81" spans="1:6">
      <c r="A81" s="85">
        <f t="shared" si="3"/>
        <v>62</v>
      </c>
      <c r="B81" s="29" t="s">
        <v>82</v>
      </c>
      <c r="C81" s="53" t="s">
        <v>35</v>
      </c>
      <c r="D81" s="54">
        <f>811.96+0.04</f>
        <v>812</v>
      </c>
      <c r="E81" s="54"/>
      <c r="F81" s="54"/>
    </row>
    <row r="82" spans="1:6" ht="25.5">
      <c r="A82" s="85">
        <f t="shared" si="3"/>
        <v>63</v>
      </c>
      <c r="B82" s="29" t="s">
        <v>83</v>
      </c>
      <c r="C82" s="53" t="s">
        <v>29</v>
      </c>
      <c r="D82" s="54">
        <f>31.8</f>
        <v>31.8</v>
      </c>
      <c r="E82" s="54"/>
      <c r="F82" s="54"/>
    </row>
    <row r="83" spans="1:6">
      <c r="A83" s="85">
        <f t="shared" si="3"/>
        <v>64</v>
      </c>
      <c r="B83" s="88" t="s">
        <v>41</v>
      </c>
      <c r="C83" s="89" t="s">
        <v>42</v>
      </c>
      <c r="D83" s="91">
        <f>10</f>
        <v>10</v>
      </c>
      <c r="E83" s="86"/>
      <c r="F83" s="54"/>
    </row>
    <row r="84" spans="1:6" s="27" customFormat="1" ht="15.75">
      <c r="A84" s="85">
        <f t="shared" si="3"/>
        <v>65</v>
      </c>
      <c r="B84" s="29" t="s">
        <v>84</v>
      </c>
      <c r="C84" s="53" t="s">
        <v>35</v>
      </c>
      <c r="D84" s="54">
        <f>D81</f>
        <v>812</v>
      </c>
      <c r="E84" s="54"/>
      <c r="F84" s="54"/>
    </row>
    <row r="85" spans="1:6" ht="25.5">
      <c r="A85" s="85">
        <f t="shared" si="3"/>
        <v>66</v>
      </c>
      <c r="B85" s="29" t="s">
        <v>85</v>
      </c>
      <c r="C85" s="53" t="s">
        <v>29</v>
      </c>
      <c r="D85" s="54">
        <v>115</v>
      </c>
      <c r="E85" s="54"/>
      <c r="F85" s="54"/>
    </row>
    <row r="86" spans="1:6">
      <c r="A86" s="85">
        <f t="shared" si="3"/>
        <v>67</v>
      </c>
      <c r="B86" s="29" t="s">
        <v>47</v>
      </c>
      <c r="C86" s="53" t="s">
        <v>29</v>
      </c>
      <c r="D86" s="54">
        <f>D76/2</f>
        <v>32</v>
      </c>
      <c r="E86" s="54"/>
      <c r="F86" s="54"/>
    </row>
    <row r="87" spans="1:6">
      <c r="A87" s="85">
        <f t="shared" si="3"/>
        <v>68</v>
      </c>
      <c r="B87" s="29" t="s">
        <v>48</v>
      </c>
      <c r="C87" s="53" t="s">
        <v>29</v>
      </c>
      <c r="D87" s="54">
        <v>41</v>
      </c>
      <c r="E87" s="54"/>
      <c r="F87" s="54"/>
    </row>
    <row r="88" spans="1:6" s="27" customFormat="1" ht="25.5">
      <c r="A88" s="85">
        <f t="shared" si="3"/>
        <v>69</v>
      </c>
      <c r="B88" s="29" t="s">
        <v>49</v>
      </c>
      <c r="C88" s="53" t="s">
        <v>29</v>
      </c>
      <c r="D88" s="54">
        <f>D86+D87</f>
        <v>73</v>
      </c>
      <c r="E88" s="54"/>
      <c r="F88" s="54"/>
    </row>
    <row r="89" spans="1:6">
      <c r="A89" s="85">
        <f t="shared" si="3"/>
        <v>70</v>
      </c>
      <c r="B89" s="29" t="s">
        <v>50</v>
      </c>
      <c r="C89" s="53" t="s">
        <v>31</v>
      </c>
      <c r="D89" s="54">
        <v>3</v>
      </c>
      <c r="E89" s="54"/>
      <c r="F89" s="54"/>
    </row>
    <row r="90" spans="1:6" ht="25.5">
      <c r="A90" s="85">
        <f t="shared" si="3"/>
        <v>71</v>
      </c>
      <c r="B90" s="29" t="s">
        <v>51</v>
      </c>
      <c r="C90" s="53" t="s">
        <v>31</v>
      </c>
      <c r="D90" s="54">
        <f>D77/2</f>
        <v>3</v>
      </c>
      <c r="E90" s="54"/>
      <c r="F90" s="54"/>
    </row>
    <row r="91" spans="1:6">
      <c r="A91" s="85">
        <f t="shared" si="3"/>
        <v>72</v>
      </c>
      <c r="B91" s="29" t="s">
        <v>86</v>
      </c>
      <c r="C91" s="53" t="s">
        <v>31</v>
      </c>
      <c r="D91" s="54">
        <f>D78</f>
        <v>6</v>
      </c>
      <c r="E91" s="54"/>
      <c r="F91" s="54"/>
    </row>
    <row r="92" spans="1:6">
      <c r="A92" s="85">
        <f t="shared" si="3"/>
        <v>73</v>
      </c>
      <c r="B92" s="88" t="s">
        <v>87</v>
      </c>
      <c r="C92" s="89" t="s">
        <v>35</v>
      </c>
      <c r="D92" s="92">
        <v>649.6</v>
      </c>
      <c r="E92" s="86"/>
      <c r="F92" s="54"/>
    </row>
    <row r="93" spans="1:6">
      <c r="A93" s="85">
        <f t="shared" si="3"/>
        <v>74</v>
      </c>
      <c r="B93" s="88" t="s">
        <v>88</v>
      </c>
      <c r="C93" s="89" t="s">
        <v>35</v>
      </c>
      <c r="D93" s="92">
        <f>D81-D92</f>
        <v>162.4</v>
      </c>
      <c r="E93" s="86"/>
      <c r="F93" s="54"/>
    </row>
    <row r="94" spans="1:6">
      <c r="A94" s="85">
        <f t="shared" si="3"/>
        <v>75</v>
      </c>
      <c r="B94" s="88" t="s">
        <v>57</v>
      </c>
      <c r="C94" s="89" t="s">
        <v>29</v>
      </c>
      <c r="D94" s="92">
        <f>D82/2</f>
        <v>15.9</v>
      </c>
      <c r="E94" s="86"/>
      <c r="F94" s="54"/>
    </row>
    <row r="95" spans="1:6">
      <c r="A95" s="85">
        <f t="shared" si="3"/>
        <v>76</v>
      </c>
      <c r="B95" s="88" t="s">
        <v>58</v>
      </c>
      <c r="C95" s="53" t="s">
        <v>29</v>
      </c>
      <c r="D95" s="54">
        <f>D82-D94</f>
        <v>15.9</v>
      </c>
      <c r="E95" s="54"/>
      <c r="F95" s="54"/>
    </row>
    <row r="96" spans="1:6" s="58" customFormat="1" ht="12.75">
      <c r="A96" s="85">
        <f t="shared" si="3"/>
        <v>77</v>
      </c>
      <c r="B96" s="29" t="s">
        <v>77</v>
      </c>
      <c r="C96" s="53" t="s">
        <v>35</v>
      </c>
      <c r="D96" s="54">
        <v>18</v>
      </c>
      <c r="E96" s="54"/>
      <c r="F96" s="54"/>
    </row>
    <row r="97" spans="1:6" ht="25.5">
      <c r="A97" s="85">
        <f t="shared" si="3"/>
        <v>78</v>
      </c>
      <c r="B97" s="88" t="s">
        <v>46</v>
      </c>
      <c r="C97" s="53" t="s">
        <v>29</v>
      </c>
      <c r="D97" s="54">
        <v>115</v>
      </c>
      <c r="E97" s="54"/>
      <c r="F97" s="54"/>
    </row>
    <row r="98" spans="1:6" ht="38.25">
      <c r="A98" s="85">
        <f t="shared" si="3"/>
        <v>79</v>
      </c>
      <c r="B98" s="88" t="s">
        <v>52</v>
      </c>
      <c r="C98" s="53" t="s">
        <v>35</v>
      </c>
      <c r="D98" s="54">
        <v>92</v>
      </c>
      <c r="E98" s="54"/>
      <c r="F98" s="54"/>
    </row>
    <row r="99" spans="1:6" s="27" customFormat="1" ht="25.5">
      <c r="A99" s="85">
        <f t="shared" si="3"/>
        <v>80</v>
      </c>
      <c r="B99" s="29" t="s">
        <v>65</v>
      </c>
      <c r="C99" s="53" t="s">
        <v>35</v>
      </c>
      <c r="D99" s="54">
        <f>D101</f>
        <v>700.9</v>
      </c>
      <c r="E99" s="54"/>
      <c r="F99" s="54"/>
    </row>
    <row r="100" spans="1:6" s="27" customFormat="1" ht="15.75">
      <c r="A100" s="85">
        <f t="shared" si="3"/>
        <v>81</v>
      </c>
      <c r="B100" s="88" t="s">
        <v>66</v>
      </c>
      <c r="C100" s="89" t="s">
        <v>35</v>
      </c>
      <c r="D100" s="92">
        <f>D99</f>
        <v>700.9</v>
      </c>
      <c r="E100" s="86"/>
      <c r="F100" s="54"/>
    </row>
    <row r="101" spans="1:6" ht="38.25">
      <c r="A101" s="85">
        <f t="shared" si="3"/>
        <v>82</v>
      </c>
      <c r="B101" s="29" t="s">
        <v>655</v>
      </c>
      <c r="C101" s="53" t="s">
        <v>35</v>
      </c>
      <c r="D101" s="54">
        <f>700.9</f>
        <v>700.9</v>
      </c>
      <c r="E101" s="54"/>
      <c r="F101" s="54"/>
    </row>
    <row r="102" spans="1:6">
      <c r="A102" s="94"/>
      <c r="B102" s="168" t="s">
        <v>666</v>
      </c>
      <c r="C102" s="174"/>
      <c r="D102" s="99"/>
      <c r="E102" s="99"/>
      <c r="F102" s="97"/>
    </row>
    <row r="103" spans="1:6">
      <c r="A103" s="239"/>
      <c r="B103" s="240" t="s">
        <v>688</v>
      </c>
      <c r="C103" s="239"/>
      <c r="D103" s="241"/>
      <c r="E103" s="241"/>
      <c r="F103" s="241"/>
    </row>
    <row r="104" spans="1:6">
      <c r="A104" s="85"/>
      <c r="B104" s="29"/>
      <c r="C104" s="53"/>
      <c r="D104" s="54"/>
      <c r="E104" s="54"/>
      <c r="F104" s="54"/>
    </row>
    <row r="105" spans="1:6">
      <c r="A105" s="81" t="s">
        <v>90</v>
      </c>
      <c r="B105" s="82" t="s">
        <v>1</v>
      </c>
      <c r="C105" s="83"/>
      <c r="D105" s="84"/>
      <c r="E105" s="84"/>
      <c r="F105" s="84"/>
    </row>
    <row r="106" spans="1:6" s="58" customFormat="1" ht="12.75">
      <c r="A106" s="41" t="s">
        <v>26</v>
      </c>
      <c r="B106" s="271" t="s">
        <v>27</v>
      </c>
      <c r="C106" s="272"/>
      <c r="D106" s="272"/>
      <c r="E106" s="272"/>
      <c r="F106" s="273"/>
    </row>
    <row r="107" spans="1:6">
      <c r="A107" s="85">
        <f>A101+1</f>
        <v>83</v>
      </c>
      <c r="B107" s="104" t="s">
        <v>91</v>
      </c>
      <c r="C107" s="105" t="s">
        <v>35</v>
      </c>
      <c r="D107" s="106">
        <v>2068.6</v>
      </c>
      <c r="E107" s="54"/>
      <c r="F107" s="54"/>
    </row>
    <row r="108" spans="1:6">
      <c r="A108" s="85">
        <f t="shared" ref="A108:A130" si="4">A107+1</f>
        <v>84</v>
      </c>
      <c r="B108" s="104" t="s">
        <v>80</v>
      </c>
      <c r="C108" s="105" t="s">
        <v>31</v>
      </c>
      <c r="D108" s="106">
        <v>12</v>
      </c>
      <c r="E108" s="54"/>
      <c r="F108" s="54"/>
    </row>
    <row r="109" spans="1:6">
      <c r="A109" s="85">
        <f t="shared" si="4"/>
        <v>85</v>
      </c>
      <c r="B109" s="104" t="s">
        <v>92</v>
      </c>
      <c r="C109" s="105" t="s">
        <v>29</v>
      </c>
      <c r="D109" s="106">
        <v>171</v>
      </c>
      <c r="E109" s="54"/>
      <c r="F109" s="54"/>
    </row>
    <row r="110" spans="1:6" ht="25.5">
      <c r="A110" s="85">
        <f t="shared" si="4"/>
        <v>86</v>
      </c>
      <c r="B110" s="104" t="s">
        <v>93</v>
      </c>
      <c r="C110" s="105" t="s">
        <v>31</v>
      </c>
      <c r="D110" s="106">
        <v>31</v>
      </c>
      <c r="E110" s="54"/>
      <c r="F110" s="54"/>
    </row>
    <row r="111" spans="1:6">
      <c r="A111" s="85">
        <f t="shared" si="4"/>
        <v>87</v>
      </c>
      <c r="B111" s="104" t="s">
        <v>94</v>
      </c>
      <c r="C111" s="105" t="s">
        <v>35</v>
      </c>
      <c r="D111" s="106">
        <v>223.34</v>
      </c>
      <c r="E111" s="54"/>
      <c r="F111" s="54"/>
    </row>
    <row r="112" spans="1:6" ht="25.5">
      <c r="A112" s="85">
        <f t="shared" si="4"/>
        <v>88</v>
      </c>
      <c r="B112" s="104" t="s">
        <v>95</v>
      </c>
      <c r="C112" s="105" t="s">
        <v>29</v>
      </c>
      <c r="D112" s="106">
        <v>361.86</v>
      </c>
      <c r="E112" s="54"/>
      <c r="F112" s="54"/>
    </row>
    <row r="113" spans="1:6">
      <c r="A113" s="85">
        <f t="shared" si="4"/>
        <v>89</v>
      </c>
      <c r="B113" s="104" t="s">
        <v>96</v>
      </c>
      <c r="C113" s="105" t="s">
        <v>35</v>
      </c>
      <c r="D113" s="106">
        <v>125.52</v>
      </c>
      <c r="E113" s="54"/>
      <c r="F113" s="54"/>
    </row>
    <row r="114" spans="1:6">
      <c r="A114" s="85">
        <f t="shared" si="4"/>
        <v>90</v>
      </c>
      <c r="B114" s="104" t="s">
        <v>41</v>
      </c>
      <c r="C114" s="105" t="s">
        <v>42</v>
      </c>
      <c r="D114" s="106">
        <v>3.76</v>
      </c>
      <c r="E114" s="54"/>
      <c r="F114" s="54"/>
    </row>
    <row r="115" spans="1:6">
      <c r="A115" s="85">
        <f t="shared" si="4"/>
        <v>91</v>
      </c>
      <c r="B115" s="104" t="s">
        <v>97</v>
      </c>
      <c r="C115" s="105" t="s">
        <v>35</v>
      </c>
      <c r="D115" s="106">
        <v>125.52</v>
      </c>
      <c r="E115" s="54"/>
      <c r="F115" s="54"/>
    </row>
    <row r="116" spans="1:6" ht="38.25">
      <c r="A116" s="85">
        <f t="shared" si="4"/>
        <v>92</v>
      </c>
      <c r="B116" s="104" t="s">
        <v>660</v>
      </c>
      <c r="C116" s="105" t="s">
        <v>35</v>
      </c>
      <c r="D116" s="106">
        <v>1138.05</v>
      </c>
      <c r="E116" s="54"/>
      <c r="F116" s="54"/>
    </row>
    <row r="117" spans="1:6" ht="38.25">
      <c r="A117" s="85">
        <f t="shared" si="4"/>
        <v>93</v>
      </c>
      <c r="B117" s="104" t="s">
        <v>98</v>
      </c>
      <c r="C117" s="105" t="s">
        <v>35</v>
      </c>
      <c r="D117" s="106">
        <v>82.2</v>
      </c>
      <c r="E117" s="54"/>
      <c r="F117" s="54"/>
    </row>
    <row r="118" spans="1:6" ht="25.5">
      <c r="A118" s="85">
        <f t="shared" si="4"/>
        <v>94</v>
      </c>
      <c r="B118" s="104" t="s">
        <v>99</v>
      </c>
      <c r="C118" s="105" t="s">
        <v>35</v>
      </c>
      <c r="D118" s="106">
        <v>117.17</v>
      </c>
      <c r="E118" s="54"/>
      <c r="F118" s="54"/>
    </row>
    <row r="119" spans="1:6" ht="38.25">
      <c r="A119" s="85">
        <f t="shared" si="4"/>
        <v>95</v>
      </c>
      <c r="B119" s="104" t="s">
        <v>661</v>
      </c>
      <c r="C119" s="105" t="s">
        <v>29</v>
      </c>
      <c r="D119" s="106">
        <v>1065.26</v>
      </c>
      <c r="E119" s="54"/>
      <c r="F119" s="54"/>
    </row>
    <row r="120" spans="1:6" ht="25.5">
      <c r="A120" s="85">
        <f t="shared" si="4"/>
        <v>96</v>
      </c>
      <c r="B120" s="104" t="s">
        <v>100</v>
      </c>
      <c r="C120" s="105" t="s">
        <v>29</v>
      </c>
      <c r="D120" s="106">
        <v>361.86</v>
      </c>
      <c r="E120" s="54"/>
      <c r="F120" s="54"/>
    </row>
    <row r="121" spans="1:6" ht="25.5">
      <c r="A121" s="85">
        <f t="shared" si="4"/>
        <v>97</v>
      </c>
      <c r="B121" s="104" t="s">
        <v>101</v>
      </c>
      <c r="C121" s="105" t="s">
        <v>35</v>
      </c>
      <c r="D121" s="106">
        <v>1593.09</v>
      </c>
      <c r="E121" s="54"/>
      <c r="F121" s="54"/>
    </row>
    <row r="122" spans="1:6">
      <c r="A122" s="85">
        <f t="shared" si="4"/>
        <v>98</v>
      </c>
      <c r="B122" s="104" t="s">
        <v>102</v>
      </c>
      <c r="C122" s="105" t="s">
        <v>29</v>
      </c>
      <c r="D122" s="106">
        <v>137.4</v>
      </c>
      <c r="E122" s="54"/>
      <c r="F122" s="54"/>
    </row>
    <row r="123" spans="1:6" ht="25.5">
      <c r="A123" s="85">
        <f t="shared" si="4"/>
        <v>99</v>
      </c>
      <c r="B123" s="104" t="s">
        <v>103</v>
      </c>
      <c r="C123" s="105" t="s">
        <v>35</v>
      </c>
      <c r="D123" s="106">
        <v>117.17</v>
      </c>
      <c r="E123" s="54"/>
      <c r="F123" s="54"/>
    </row>
    <row r="124" spans="1:6" ht="25.5">
      <c r="A124" s="85">
        <f t="shared" si="4"/>
        <v>100</v>
      </c>
      <c r="B124" s="104" t="s">
        <v>104</v>
      </c>
      <c r="C124" s="105" t="s">
        <v>35</v>
      </c>
      <c r="D124" s="106">
        <v>117.17</v>
      </c>
      <c r="E124" s="54"/>
      <c r="F124" s="54"/>
    </row>
    <row r="125" spans="1:6" ht="25.5">
      <c r="A125" s="85">
        <f t="shared" si="4"/>
        <v>101</v>
      </c>
      <c r="B125" s="104" t="s">
        <v>105</v>
      </c>
      <c r="C125" s="105" t="s">
        <v>29</v>
      </c>
      <c r="D125" s="106">
        <v>361.86</v>
      </c>
      <c r="E125" s="54"/>
      <c r="F125" s="54"/>
    </row>
    <row r="126" spans="1:6" s="27" customFormat="1" ht="15.75">
      <c r="A126" s="85">
        <f t="shared" si="4"/>
        <v>102</v>
      </c>
      <c r="B126" s="60" t="s">
        <v>86</v>
      </c>
      <c r="C126" s="59" t="s">
        <v>31</v>
      </c>
      <c r="D126" s="54">
        <v>12</v>
      </c>
      <c r="E126" s="54"/>
      <c r="F126" s="54"/>
    </row>
    <row r="127" spans="1:6">
      <c r="A127" s="85"/>
      <c r="B127" s="107" t="s">
        <v>106</v>
      </c>
      <c r="C127" s="59"/>
      <c r="D127" s="54"/>
      <c r="E127" s="54"/>
      <c r="F127" s="54"/>
    </row>
    <row r="128" spans="1:6">
      <c r="A128" s="85">
        <f>A126+1</f>
        <v>103</v>
      </c>
      <c r="B128" s="104" t="s">
        <v>107</v>
      </c>
      <c r="C128" s="105" t="s">
        <v>35</v>
      </c>
      <c r="D128" s="108">
        <v>11.52</v>
      </c>
      <c r="E128" s="106"/>
      <c r="F128" s="54"/>
    </row>
    <row r="129" spans="1:6">
      <c r="A129" s="85">
        <f t="shared" si="4"/>
        <v>104</v>
      </c>
      <c r="B129" s="109" t="s">
        <v>108</v>
      </c>
      <c r="C129" s="105" t="s">
        <v>35</v>
      </c>
      <c r="D129" s="108">
        <v>11.52</v>
      </c>
      <c r="E129" s="106"/>
      <c r="F129" s="54"/>
    </row>
    <row r="130" spans="1:6">
      <c r="A130" s="85">
        <f t="shared" si="4"/>
        <v>105</v>
      </c>
      <c r="B130" s="104" t="s">
        <v>109</v>
      </c>
      <c r="C130" s="105" t="s">
        <v>35</v>
      </c>
      <c r="D130" s="108">
        <v>11.52</v>
      </c>
      <c r="E130" s="106"/>
      <c r="F130" s="54"/>
    </row>
    <row r="131" spans="1:6">
      <c r="A131" s="110"/>
      <c r="B131" s="171" t="s">
        <v>667</v>
      </c>
      <c r="C131" s="112"/>
      <c r="D131" s="97"/>
      <c r="E131" s="97"/>
      <c r="F131" s="97"/>
    </row>
    <row r="132" spans="1:6" s="58" customFormat="1" ht="12.75">
      <c r="A132" s="41" t="s">
        <v>110</v>
      </c>
      <c r="B132" s="271" t="s">
        <v>111</v>
      </c>
      <c r="C132" s="272"/>
      <c r="D132" s="272"/>
      <c r="E132" s="272"/>
      <c r="F132" s="273"/>
    </row>
    <row r="133" spans="1:6">
      <c r="A133" s="85">
        <f>A130+1</f>
        <v>106</v>
      </c>
      <c r="B133" s="104" t="s">
        <v>91</v>
      </c>
      <c r="C133" s="105" t="s">
        <v>35</v>
      </c>
      <c r="D133" s="106">
        <v>1783.36</v>
      </c>
      <c r="E133" s="54"/>
      <c r="F133" s="54"/>
    </row>
    <row r="134" spans="1:6">
      <c r="A134" s="85">
        <f t="shared" ref="A134:A153" si="5">A133+1</f>
        <v>107</v>
      </c>
      <c r="B134" s="104" t="s">
        <v>80</v>
      </c>
      <c r="C134" s="105" t="s">
        <v>31</v>
      </c>
      <c r="D134" s="106">
        <v>11</v>
      </c>
      <c r="E134" s="54"/>
      <c r="F134" s="54"/>
    </row>
    <row r="135" spans="1:6">
      <c r="A135" s="85">
        <f t="shared" si="5"/>
        <v>108</v>
      </c>
      <c r="B135" s="104" t="s">
        <v>92</v>
      </c>
      <c r="C135" s="105" t="s">
        <v>29</v>
      </c>
      <c r="D135" s="106">
        <v>101</v>
      </c>
      <c r="E135" s="54"/>
      <c r="F135" s="54"/>
    </row>
    <row r="136" spans="1:6" ht="25.5">
      <c r="A136" s="85">
        <f t="shared" si="5"/>
        <v>109</v>
      </c>
      <c r="B136" s="104" t="s">
        <v>93</v>
      </c>
      <c r="C136" s="105" t="s">
        <v>31</v>
      </c>
      <c r="D136" s="106">
        <v>8</v>
      </c>
      <c r="E136" s="54"/>
      <c r="F136" s="54"/>
    </row>
    <row r="137" spans="1:6">
      <c r="A137" s="85">
        <f t="shared" si="5"/>
        <v>110</v>
      </c>
      <c r="B137" s="104" t="s">
        <v>94</v>
      </c>
      <c r="C137" s="105" t="s">
        <v>35</v>
      </c>
      <c r="D137" s="106">
        <v>3.36</v>
      </c>
      <c r="E137" s="54"/>
      <c r="F137" s="54"/>
    </row>
    <row r="138" spans="1:6" ht="25.5">
      <c r="A138" s="85">
        <f t="shared" si="5"/>
        <v>111</v>
      </c>
      <c r="B138" s="104" t="s">
        <v>95</v>
      </c>
      <c r="C138" s="105" t="s">
        <v>29</v>
      </c>
      <c r="D138" s="106">
        <v>143.11000000000001</v>
      </c>
      <c r="E138" s="54"/>
      <c r="F138" s="54"/>
    </row>
    <row r="139" spans="1:6">
      <c r="A139" s="85">
        <f t="shared" si="5"/>
        <v>112</v>
      </c>
      <c r="B139" s="104" t="s">
        <v>96</v>
      </c>
      <c r="C139" s="105" t="s">
        <v>35</v>
      </c>
      <c r="D139" s="106">
        <v>85.24</v>
      </c>
      <c r="E139" s="54"/>
      <c r="F139" s="54"/>
    </row>
    <row r="140" spans="1:6">
      <c r="A140" s="85">
        <f t="shared" si="5"/>
        <v>113</v>
      </c>
      <c r="B140" s="104" t="s">
        <v>41</v>
      </c>
      <c r="C140" s="105" t="s">
        <v>42</v>
      </c>
      <c r="D140" s="106">
        <v>2.65</v>
      </c>
      <c r="E140" s="54"/>
      <c r="F140" s="54"/>
    </row>
    <row r="141" spans="1:6">
      <c r="A141" s="85">
        <f t="shared" si="5"/>
        <v>114</v>
      </c>
      <c r="B141" s="104" t="s">
        <v>97</v>
      </c>
      <c r="C141" s="105" t="s">
        <v>35</v>
      </c>
      <c r="D141" s="106">
        <v>85.24</v>
      </c>
      <c r="E141" s="54"/>
      <c r="F141" s="54"/>
    </row>
    <row r="142" spans="1:6" ht="38.25">
      <c r="A142" s="85">
        <f t="shared" si="5"/>
        <v>115</v>
      </c>
      <c r="B142" s="104" t="s">
        <v>660</v>
      </c>
      <c r="C142" s="105" t="s">
        <v>35</v>
      </c>
      <c r="D142" s="106">
        <v>779.38</v>
      </c>
      <c r="E142" s="54"/>
      <c r="F142" s="54"/>
    </row>
    <row r="143" spans="1:6" ht="38.25">
      <c r="A143" s="85">
        <f t="shared" si="5"/>
        <v>116</v>
      </c>
      <c r="B143" s="104" t="s">
        <v>98</v>
      </c>
      <c r="C143" s="105" t="s">
        <v>35</v>
      </c>
      <c r="D143" s="106">
        <v>53.4</v>
      </c>
      <c r="E143" s="54"/>
      <c r="F143" s="54"/>
    </row>
    <row r="144" spans="1:6" ht="25.5">
      <c r="A144" s="85">
        <f t="shared" si="5"/>
        <v>117</v>
      </c>
      <c r="B144" s="104" t="s">
        <v>99</v>
      </c>
      <c r="C144" s="105" t="s">
        <v>35</v>
      </c>
      <c r="D144" s="106">
        <v>72.930000000000007</v>
      </c>
      <c r="E144" s="54"/>
      <c r="F144" s="54"/>
    </row>
    <row r="145" spans="1:6" ht="38.25">
      <c r="A145" s="85">
        <f t="shared" si="5"/>
        <v>118</v>
      </c>
      <c r="B145" s="104" t="s">
        <v>661</v>
      </c>
      <c r="C145" s="105" t="s">
        <v>29</v>
      </c>
      <c r="D145" s="106">
        <v>448.29</v>
      </c>
      <c r="E145" s="54"/>
      <c r="F145" s="54"/>
    </row>
    <row r="146" spans="1:6" ht="25.5">
      <c r="A146" s="85">
        <f t="shared" si="5"/>
        <v>119</v>
      </c>
      <c r="B146" s="104" t="s">
        <v>100</v>
      </c>
      <c r="C146" s="105" t="s">
        <v>29</v>
      </c>
      <c r="D146" s="106">
        <v>143.11000000000001</v>
      </c>
      <c r="E146" s="54"/>
      <c r="F146" s="54"/>
    </row>
    <row r="147" spans="1:6" ht="25.5">
      <c r="A147" s="85">
        <f t="shared" si="5"/>
        <v>120</v>
      </c>
      <c r="B147" s="104" t="s">
        <v>101</v>
      </c>
      <c r="C147" s="105" t="s">
        <v>35</v>
      </c>
      <c r="D147" s="106">
        <v>989.68</v>
      </c>
      <c r="E147" s="54"/>
      <c r="F147" s="54"/>
    </row>
    <row r="148" spans="1:6">
      <c r="A148" s="85">
        <f t="shared" si="5"/>
        <v>121</v>
      </c>
      <c r="B148" s="104" t="s">
        <v>102</v>
      </c>
      <c r="C148" s="105" t="s">
        <v>29</v>
      </c>
      <c r="D148" s="106">
        <v>125.83</v>
      </c>
      <c r="E148" s="54"/>
      <c r="F148" s="54"/>
    </row>
    <row r="149" spans="1:6" ht="25.5">
      <c r="A149" s="85">
        <f t="shared" si="5"/>
        <v>122</v>
      </c>
      <c r="B149" s="104" t="s">
        <v>103</v>
      </c>
      <c r="C149" s="105" t="s">
        <v>35</v>
      </c>
      <c r="D149" s="106">
        <v>72.930000000000007</v>
      </c>
      <c r="E149" s="54"/>
      <c r="F149" s="54"/>
    </row>
    <row r="150" spans="1:6" ht="25.5">
      <c r="A150" s="85">
        <f t="shared" si="5"/>
        <v>123</v>
      </c>
      <c r="B150" s="104" t="s">
        <v>104</v>
      </c>
      <c r="C150" s="105" t="s">
        <v>35</v>
      </c>
      <c r="D150" s="106">
        <v>72.930000000000007</v>
      </c>
      <c r="E150" s="54"/>
      <c r="F150" s="54"/>
    </row>
    <row r="151" spans="1:6" ht="25.5">
      <c r="A151" s="85">
        <f t="shared" si="5"/>
        <v>124</v>
      </c>
      <c r="B151" s="104" t="s">
        <v>105</v>
      </c>
      <c r="C151" s="105" t="s">
        <v>29</v>
      </c>
      <c r="D151" s="106">
        <v>143.11000000000001</v>
      </c>
      <c r="E151" s="54"/>
      <c r="F151" s="54"/>
    </row>
    <row r="152" spans="1:6">
      <c r="A152" s="85">
        <f t="shared" si="5"/>
        <v>125</v>
      </c>
      <c r="B152" s="104" t="s">
        <v>86</v>
      </c>
      <c r="C152" s="105" t="s">
        <v>31</v>
      </c>
      <c r="D152" s="106">
        <v>9</v>
      </c>
      <c r="E152" s="54"/>
      <c r="F152" s="54"/>
    </row>
    <row r="153" spans="1:6" ht="38.25">
      <c r="A153" s="85">
        <f t="shared" si="5"/>
        <v>126</v>
      </c>
      <c r="B153" s="104" t="s">
        <v>72</v>
      </c>
      <c r="C153" s="105" t="s">
        <v>35</v>
      </c>
      <c r="D153" s="106">
        <v>55.5</v>
      </c>
      <c r="E153" s="54"/>
      <c r="F153" s="54"/>
    </row>
    <row r="154" spans="1:6">
      <c r="A154" s="103"/>
      <c r="B154" s="113" t="s">
        <v>106</v>
      </c>
      <c r="C154" s="105"/>
      <c r="D154" s="106"/>
      <c r="E154" s="54"/>
      <c r="F154" s="54"/>
    </row>
    <row r="155" spans="1:6">
      <c r="A155" s="85">
        <f>A153+1</f>
        <v>127</v>
      </c>
      <c r="B155" s="104" t="s">
        <v>107</v>
      </c>
      <c r="C155" s="105" t="s">
        <v>35</v>
      </c>
      <c r="D155" s="106">
        <v>4.72</v>
      </c>
      <c r="E155" s="54"/>
      <c r="F155" s="54"/>
    </row>
    <row r="156" spans="1:6">
      <c r="A156" s="85">
        <f t="shared" ref="A156:A158" si="6">A155+1</f>
        <v>128</v>
      </c>
      <c r="B156" s="104" t="s">
        <v>108</v>
      </c>
      <c r="C156" s="105" t="s">
        <v>35</v>
      </c>
      <c r="D156" s="106">
        <v>4.72</v>
      </c>
      <c r="E156" s="54"/>
      <c r="F156" s="54"/>
    </row>
    <row r="157" spans="1:6">
      <c r="A157" s="85">
        <f t="shared" si="6"/>
        <v>129</v>
      </c>
      <c r="B157" s="109" t="s">
        <v>112</v>
      </c>
      <c r="C157" s="105" t="s">
        <v>35</v>
      </c>
      <c r="D157" s="108">
        <v>4.72</v>
      </c>
      <c r="E157" s="106"/>
      <c r="F157" s="54"/>
    </row>
    <row r="158" spans="1:6">
      <c r="A158" s="85">
        <f t="shared" si="6"/>
        <v>130</v>
      </c>
      <c r="B158" s="104" t="s">
        <v>109</v>
      </c>
      <c r="C158" s="105" t="s">
        <v>35</v>
      </c>
      <c r="D158" s="108">
        <v>4.72</v>
      </c>
      <c r="E158" s="106"/>
      <c r="F158" s="54"/>
    </row>
    <row r="159" spans="1:6">
      <c r="A159" s="110"/>
      <c r="B159" s="172" t="s">
        <v>668</v>
      </c>
      <c r="C159" s="112"/>
      <c r="D159" s="97"/>
      <c r="E159" s="97"/>
      <c r="F159" s="97"/>
    </row>
    <row r="160" spans="1:6" s="58" customFormat="1" ht="12.75">
      <c r="A160" s="41" t="s">
        <v>67</v>
      </c>
      <c r="B160" s="271" t="s">
        <v>68</v>
      </c>
      <c r="C160" s="272"/>
      <c r="D160" s="272"/>
      <c r="E160" s="272"/>
      <c r="F160" s="273"/>
    </row>
    <row r="161" spans="1:6" s="27" customFormat="1" ht="15.75">
      <c r="A161" s="85">
        <f>A158+1</f>
        <v>131</v>
      </c>
      <c r="B161" s="104" t="s">
        <v>91</v>
      </c>
      <c r="C161" s="105" t="s">
        <v>35</v>
      </c>
      <c r="D161" s="106">
        <v>1584.92</v>
      </c>
      <c r="E161" s="54"/>
      <c r="F161" s="54"/>
    </row>
    <row r="162" spans="1:6" s="58" customFormat="1" ht="12.75">
      <c r="A162" s="85">
        <f t="shared" ref="A162:A180" si="7">A161+1</f>
        <v>132</v>
      </c>
      <c r="B162" s="115" t="s">
        <v>80</v>
      </c>
      <c r="C162" s="105" t="s">
        <v>31</v>
      </c>
      <c r="D162" s="90">
        <v>6</v>
      </c>
      <c r="E162" s="54"/>
      <c r="F162" s="54"/>
    </row>
    <row r="163" spans="1:6">
      <c r="A163" s="85">
        <f t="shared" si="7"/>
        <v>133</v>
      </c>
      <c r="B163" s="60" t="s">
        <v>113</v>
      </c>
      <c r="C163" s="59" t="s">
        <v>29</v>
      </c>
      <c r="D163" s="54">
        <v>70.8</v>
      </c>
      <c r="E163" s="54"/>
      <c r="F163" s="54"/>
    </row>
    <row r="164" spans="1:6" ht="25.5">
      <c r="A164" s="85">
        <f t="shared" si="7"/>
        <v>134</v>
      </c>
      <c r="B164" s="104" t="s">
        <v>93</v>
      </c>
      <c r="C164" s="105" t="s">
        <v>31</v>
      </c>
      <c r="D164" s="106">
        <v>15</v>
      </c>
      <c r="E164" s="54"/>
      <c r="F164" s="54"/>
    </row>
    <row r="165" spans="1:6">
      <c r="A165" s="85">
        <f t="shared" si="7"/>
        <v>135</v>
      </c>
      <c r="B165" s="104" t="s">
        <v>94</v>
      </c>
      <c r="C165" s="105" t="s">
        <v>35</v>
      </c>
      <c r="D165" s="106">
        <v>14.4</v>
      </c>
      <c r="E165" s="54"/>
      <c r="F165" s="54"/>
    </row>
    <row r="166" spans="1:6" ht="25.5">
      <c r="A166" s="85">
        <f t="shared" si="7"/>
        <v>136</v>
      </c>
      <c r="B166" s="104" t="s">
        <v>95</v>
      </c>
      <c r="C166" s="105" t="s">
        <v>29</v>
      </c>
      <c r="D166" s="106">
        <v>138.30000000000001</v>
      </c>
      <c r="E166" s="54"/>
      <c r="F166" s="54"/>
    </row>
    <row r="167" spans="1:6">
      <c r="A167" s="85">
        <f t="shared" si="7"/>
        <v>137</v>
      </c>
      <c r="B167" s="104" t="s">
        <v>96</v>
      </c>
      <c r="C167" s="105" t="s">
        <v>35</v>
      </c>
      <c r="D167" s="106">
        <v>66.599999999999994</v>
      </c>
      <c r="E167" s="54"/>
      <c r="F167" s="54"/>
    </row>
    <row r="168" spans="1:6">
      <c r="A168" s="85">
        <f t="shared" si="7"/>
        <v>138</v>
      </c>
      <c r="B168" s="104" t="s">
        <v>41</v>
      </c>
      <c r="C168" s="105" t="s">
        <v>42</v>
      </c>
      <c r="D168" s="106">
        <v>2</v>
      </c>
      <c r="E168" s="54"/>
      <c r="F168" s="54"/>
    </row>
    <row r="169" spans="1:6">
      <c r="A169" s="85">
        <f t="shared" si="7"/>
        <v>139</v>
      </c>
      <c r="B169" s="104" t="s">
        <v>97</v>
      </c>
      <c r="C169" s="105" t="s">
        <v>35</v>
      </c>
      <c r="D169" s="106">
        <v>2</v>
      </c>
      <c r="E169" s="54"/>
      <c r="F169" s="54"/>
    </row>
    <row r="170" spans="1:6" ht="38.25">
      <c r="A170" s="85">
        <f t="shared" si="7"/>
        <v>140</v>
      </c>
      <c r="B170" s="104" t="s">
        <v>660</v>
      </c>
      <c r="C170" s="105" t="s">
        <v>35</v>
      </c>
      <c r="D170" s="106">
        <v>537.44000000000005</v>
      </c>
      <c r="E170" s="54"/>
      <c r="F170" s="54"/>
    </row>
    <row r="171" spans="1:6" ht="38.25">
      <c r="A171" s="85">
        <f t="shared" si="7"/>
        <v>141</v>
      </c>
      <c r="B171" s="104" t="s">
        <v>98</v>
      </c>
      <c r="C171" s="105" t="s">
        <v>35</v>
      </c>
      <c r="D171" s="106">
        <v>44.4</v>
      </c>
      <c r="E171" s="54"/>
      <c r="F171" s="54"/>
    </row>
    <row r="172" spans="1:6" ht="25.5">
      <c r="A172" s="85">
        <f t="shared" si="7"/>
        <v>142</v>
      </c>
      <c r="B172" s="104" t="s">
        <v>99</v>
      </c>
      <c r="C172" s="105" t="s">
        <v>35</v>
      </c>
      <c r="D172" s="106">
        <v>128.59</v>
      </c>
      <c r="E172" s="54"/>
      <c r="F172" s="54"/>
    </row>
    <row r="173" spans="1:6" ht="38.25">
      <c r="A173" s="85">
        <f t="shared" si="7"/>
        <v>143</v>
      </c>
      <c r="B173" s="104" t="s">
        <v>661</v>
      </c>
      <c r="C173" s="105" t="s">
        <v>29</v>
      </c>
      <c r="D173" s="106">
        <v>421.9</v>
      </c>
      <c r="E173" s="54"/>
      <c r="F173" s="54"/>
    </row>
    <row r="174" spans="1:6" ht="25.5">
      <c r="A174" s="85">
        <f t="shared" si="7"/>
        <v>144</v>
      </c>
      <c r="B174" s="104" t="s">
        <v>100</v>
      </c>
      <c r="C174" s="105" t="s">
        <v>29</v>
      </c>
      <c r="D174" s="106">
        <v>138.30000000000001</v>
      </c>
      <c r="E174" s="54"/>
      <c r="F174" s="54"/>
    </row>
    <row r="175" spans="1:6" ht="25.5">
      <c r="A175" s="85">
        <f t="shared" si="7"/>
        <v>145</v>
      </c>
      <c r="B175" s="104" t="s">
        <v>101</v>
      </c>
      <c r="C175" s="105" t="s">
        <v>35</v>
      </c>
      <c r="D175" s="106">
        <v>729.51</v>
      </c>
      <c r="E175" s="54"/>
      <c r="F175" s="54"/>
    </row>
    <row r="176" spans="1:6">
      <c r="A176" s="85">
        <f t="shared" si="7"/>
        <v>146</v>
      </c>
      <c r="B176" s="104" t="s">
        <v>102</v>
      </c>
      <c r="C176" s="105" t="s">
        <v>29</v>
      </c>
      <c r="D176" s="106">
        <v>67.14</v>
      </c>
      <c r="E176" s="54"/>
      <c r="F176" s="54"/>
    </row>
    <row r="177" spans="1:6" ht="25.5">
      <c r="A177" s="85">
        <f t="shared" si="7"/>
        <v>147</v>
      </c>
      <c r="B177" s="104" t="s">
        <v>103</v>
      </c>
      <c r="C177" s="105" t="s">
        <v>35</v>
      </c>
      <c r="D177" s="106">
        <v>128.59</v>
      </c>
      <c r="E177" s="54"/>
      <c r="F177" s="54"/>
    </row>
    <row r="178" spans="1:6" ht="25.5">
      <c r="A178" s="85">
        <f t="shared" si="7"/>
        <v>148</v>
      </c>
      <c r="B178" s="104" t="s">
        <v>104</v>
      </c>
      <c r="C178" s="105" t="s">
        <v>35</v>
      </c>
      <c r="D178" s="106">
        <v>128.59</v>
      </c>
      <c r="E178" s="54"/>
      <c r="F178" s="54"/>
    </row>
    <row r="179" spans="1:6" ht="25.5">
      <c r="A179" s="85">
        <f t="shared" si="7"/>
        <v>149</v>
      </c>
      <c r="B179" s="104" t="s">
        <v>105</v>
      </c>
      <c r="C179" s="105" t="s">
        <v>29</v>
      </c>
      <c r="D179" s="106">
        <v>138.30000000000001</v>
      </c>
      <c r="E179" s="54"/>
      <c r="F179" s="54"/>
    </row>
    <row r="180" spans="1:6">
      <c r="A180" s="85">
        <f t="shared" si="7"/>
        <v>150</v>
      </c>
      <c r="B180" s="104" t="s">
        <v>86</v>
      </c>
      <c r="C180" s="105" t="s">
        <v>31</v>
      </c>
      <c r="D180" s="106">
        <v>6</v>
      </c>
      <c r="E180" s="54"/>
      <c r="F180" s="54"/>
    </row>
    <row r="181" spans="1:6">
      <c r="A181" s="110"/>
      <c r="B181" s="171" t="s">
        <v>669</v>
      </c>
      <c r="C181" s="112"/>
      <c r="D181" s="97"/>
      <c r="E181" s="97"/>
      <c r="F181" s="97"/>
    </row>
    <row r="182" spans="1:6" s="58" customFormat="1" ht="12.75">
      <c r="A182" s="41" t="s">
        <v>73</v>
      </c>
      <c r="B182" s="271" t="s">
        <v>74</v>
      </c>
      <c r="C182" s="272"/>
      <c r="D182" s="272"/>
      <c r="E182" s="272"/>
      <c r="F182" s="273"/>
    </row>
    <row r="183" spans="1:6">
      <c r="A183" s="85">
        <f>A180+1</f>
        <v>151</v>
      </c>
      <c r="B183" s="104" t="s">
        <v>91</v>
      </c>
      <c r="C183" s="105" t="s">
        <v>35</v>
      </c>
      <c r="D183" s="106">
        <v>1599.41</v>
      </c>
      <c r="E183" s="54"/>
      <c r="F183" s="54"/>
    </row>
    <row r="184" spans="1:6">
      <c r="A184" s="85">
        <f t="shared" ref="A184:A201" si="8">A183+1</f>
        <v>152</v>
      </c>
      <c r="B184" s="104" t="s">
        <v>80</v>
      </c>
      <c r="C184" s="105" t="s">
        <v>31</v>
      </c>
      <c r="D184" s="106">
        <v>19</v>
      </c>
      <c r="E184" s="54"/>
      <c r="F184" s="54"/>
    </row>
    <row r="185" spans="1:6">
      <c r="A185" s="85">
        <f t="shared" si="8"/>
        <v>153</v>
      </c>
      <c r="B185" s="104" t="s">
        <v>81</v>
      </c>
      <c r="C185" s="105" t="s">
        <v>29</v>
      </c>
      <c r="D185" s="106">
        <v>142</v>
      </c>
      <c r="E185" s="54"/>
      <c r="F185" s="54"/>
    </row>
    <row r="186" spans="1:6" ht="25.5">
      <c r="A186" s="85">
        <f t="shared" si="8"/>
        <v>154</v>
      </c>
      <c r="B186" s="104" t="s">
        <v>93</v>
      </c>
      <c r="C186" s="105" t="s">
        <v>31</v>
      </c>
      <c r="D186" s="106">
        <v>26</v>
      </c>
      <c r="E186" s="54"/>
      <c r="F186" s="54"/>
    </row>
    <row r="187" spans="1:6">
      <c r="A187" s="85">
        <f t="shared" si="8"/>
        <v>155</v>
      </c>
      <c r="B187" s="104" t="s">
        <v>94</v>
      </c>
      <c r="C187" s="105" t="s">
        <v>35</v>
      </c>
      <c r="D187" s="106">
        <v>97.49</v>
      </c>
      <c r="E187" s="54"/>
      <c r="F187" s="54"/>
    </row>
    <row r="188" spans="1:6" ht="25.5">
      <c r="A188" s="85">
        <f t="shared" si="8"/>
        <v>156</v>
      </c>
      <c r="B188" s="104" t="s">
        <v>95</v>
      </c>
      <c r="C188" s="105" t="s">
        <v>29</v>
      </c>
      <c r="D188" s="106">
        <v>126.2</v>
      </c>
      <c r="E188" s="54"/>
      <c r="F188" s="54"/>
    </row>
    <row r="189" spans="1:6">
      <c r="A189" s="85">
        <f t="shared" si="8"/>
        <v>157</v>
      </c>
      <c r="B189" s="104" t="s">
        <v>96</v>
      </c>
      <c r="C189" s="105" t="s">
        <v>35</v>
      </c>
      <c r="D189" s="106">
        <v>91.04</v>
      </c>
      <c r="E189" s="54"/>
      <c r="F189" s="54"/>
    </row>
    <row r="190" spans="1:6">
      <c r="A190" s="85">
        <f t="shared" si="8"/>
        <v>158</v>
      </c>
      <c r="B190" s="104" t="s">
        <v>41</v>
      </c>
      <c r="C190" s="105" t="s">
        <v>42</v>
      </c>
      <c r="D190" s="106">
        <v>2.73</v>
      </c>
      <c r="E190" s="54"/>
      <c r="F190" s="54"/>
    </row>
    <row r="191" spans="1:6">
      <c r="A191" s="85">
        <f t="shared" si="8"/>
        <v>159</v>
      </c>
      <c r="B191" s="104" t="s">
        <v>97</v>
      </c>
      <c r="C191" s="105" t="s">
        <v>35</v>
      </c>
      <c r="D191" s="106">
        <v>2.73</v>
      </c>
      <c r="E191" s="54"/>
      <c r="F191" s="54"/>
    </row>
    <row r="192" spans="1:6" ht="38.25">
      <c r="A192" s="85">
        <f t="shared" si="8"/>
        <v>160</v>
      </c>
      <c r="B192" s="104" t="s">
        <v>660</v>
      </c>
      <c r="C192" s="105" t="s">
        <v>35</v>
      </c>
      <c r="D192" s="106">
        <v>841.33</v>
      </c>
      <c r="E192" s="54"/>
      <c r="F192" s="54"/>
    </row>
    <row r="193" spans="1:6" ht="38.25">
      <c r="A193" s="85">
        <f t="shared" si="8"/>
        <v>161</v>
      </c>
      <c r="B193" s="104" t="s">
        <v>98</v>
      </c>
      <c r="C193" s="105" t="s">
        <v>35</v>
      </c>
      <c r="D193" s="106">
        <v>5.0999999999999996</v>
      </c>
      <c r="E193" s="54"/>
      <c r="F193" s="54"/>
    </row>
    <row r="194" spans="1:6" ht="25.5">
      <c r="A194" s="85">
        <f t="shared" si="8"/>
        <v>162</v>
      </c>
      <c r="B194" s="104" t="s">
        <v>99</v>
      </c>
      <c r="C194" s="105" t="s">
        <v>35</v>
      </c>
      <c r="D194" s="106">
        <v>69.03</v>
      </c>
      <c r="E194" s="54"/>
      <c r="F194" s="54"/>
    </row>
    <row r="195" spans="1:6" ht="38.25">
      <c r="A195" s="85">
        <f t="shared" si="8"/>
        <v>163</v>
      </c>
      <c r="B195" s="104" t="s">
        <v>661</v>
      </c>
      <c r="C195" s="105" t="s">
        <v>29</v>
      </c>
      <c r="D195" s="106">
        <v>197.05</v>
      </c>
      <c r="E195" s="54"/>
      <c r="F195" s="54"/>
    </row>
    <row r="196" spans="1:6" ht="25.5">
      <c r="A196" s="85">
        <f t="shared" si="8"/>
        <v>164</v>
      </c>
      <c r="B196" s="104" t="s">
        <v>100</v>
      </c>
      <c r="C196" s="105" t="s">
        <v>29</v>
      </c>
      <c r="D196" s="106">
        <v>126.2</v>
      </c>
      <c r="E196" s="54"/>
      <c r="F196" s="54"/>
    </row>
    <row r="197" spans="1:6" ht="25.5">
      <c r="A197" s="85">
        <f t="shared" si="8"/>
        <v>165</v>
      </c>
      <c r="B197" s="104" t="s">
        <v>101</v>
      </c>
      <c r="C197" s="105" t="s">
        <v>35</v>
      </c>
      <c r="D197" s="106">
        <v>915.4</v>
      </c>
      <c r="E197" s="54"/>
      <c r="F197" s="54"/>
    </row>
    <row r="198" spans="1:6">
      <c r="A198" s="85">
        <f t="shared" si="8"/>
        <v>166</v>
      </c>
      <c r="B198" s="104" t="s">
        <v>102</v>
      </c>
      <c r="C198" s="105" t="s">
        <v>29</v>
      </c>
      <c r="D198" s="106">
        <v>120.2</v>
      </c>
      <c r="E198" s="54"/>
      <c r="F198" s="54"/>
    </row>
    <row r="199" spans="1:6" ht="25.5">
      <c r="A199" s="85">
        <f t="shared" si="8"/>
        <v>167</v>
      </c>
      <c r="B199" s="104" t="s">
        <v>103</v>
      </c>
      <c r="C199" s="105" t="s">
        <v>35</v>
      </c>
      <c r="D199" s="106">
        <v>69.03</v>
      </c>
      <c r="E199" s="54"/>
      <c r="F199" s="54"/>
    </row>
    <row r="200" spans="1:6" ht="25.5">
      <c r="A200" s="85">
        <f t="shared" si="8"/>
        <v>168</v>
      </c>
      <c r="B200" s="104" t="s">
        <v>104</v>
      </c>
      <c r="C200" s="105" t="s">
        <v>35</v>
      </c>
      <c r="D200" s="106">
        <v>69.03</v>
      </c>
      <c r="E200" s="54"/>
      <c r="F200" s="54"/>
    </row>
    <row r="201" spans="1:6" ht="25.5">
      <c r="A201" s="85">
        <f t="shared" si="8"/>
        <v>169</v>
      </c>
      <c r="B201" s="104" t="s">
        <v>105</v>
      </c>
      <c r="C201" s="105" t="s">
        <v>29</v>
      </c>
      <c r="D201" s="106">
        <v>126.2</v>
      </c>
      <c r="E201" s="54"/>
      <c r="F201" s="54"/>
    </row>
    <row r="202" spans="1:6">
      <c r="A202" s="103"/>
      <c r="B202" s="113" t="s">
        <v>106</v>
      </c>
      <c r="C202" s="105"/>
      <c r="D202" s="106"/>
      <c r="E202" s="54"/>
      <c r="F202" s="54"/>
    </row>
    <row r="203" spans="1:6">
      <c r="A203" s="85">
        <f>A201+1</f>
        <v>170</v>
      </c>
      <c r="B203" s="104" t="s">
        <v>107</v>
      </c>
      <c r="C203" s="105" t="s">
        <v>35</v>
      </c>
      <c r="D203" s="106">
        <v>22.72</v>
      </c>
      <c r="E203" s="54"/>
      <c r="F203" s="54"/>
    </row>
    <row r="204" spans="1:6">
      <c r="A204" s="85">
        <f t="shared" ref="A204:A207" si="9">A203+1</f>
        <v>171</v>
      </c>
      <c r="B204" s="104" t="s">
        <v>108</v>
      </c>
      <c r="C204" s="105" t="s">
        <v>35</v>
      </c>
      <c r="D204" s="106">
        <v>22.72</v>
      </c>
      <c r="E204" s="54"/>
      <c r="F204" s="54"/>
    </row>
    <row r="205" spans="1:6">
      <c r="A205" s="85">
        <f t="shared" si="9"/>
        <v>172</v>
      </c>
      <c r="B205" s="104" t="s">
        <v>112</v>
      </c>
      <c r="C205" s="105" t="s">
        <v>35</v>
      </c>
      <c r="D205" s="106">
        <v>22.72</v>
      </c>
      <c r="E205" s="54"/>
      <c r="F205" s="54"/>
    </row>
    <row r="206" spans="1:6">
      <c r="A206" s="85">
        <f t="shared" si="9"/>
        <v>173</v>
      </c>
      <c r="B206" s="104" t="s">
        <v>109</v>
      </c>
      <c r="C206" s="105" t="s">
        <v>35</v>
      </c>
      <c r="D206" s="106">
        <v>22.72</v>
      </c>
      <c r="E206" s="54"/>
      <c r="F206" s="54"/>
    </row>
    <row r="207" spans="1:6">
      <c r="A207" s="85">
        <f t="shared" si="9"/>
        <v>174</v>
      </c>
      <c r="B207" s="104" t="s">
        <v>86</v>
      </c>
      <c r="C207" s="105" t="s">
        <v>31</v>
      </c>
      <c r="D207" s="106">
        <v>19</v>
      </c>
      <c r="E207" s="54"/>
      <c r="F207" s="54"/>
    </row>
    <row r="208" spans="1:6">
      <c r="A208" s="110"/>
      <c r="B208" s="171" t="s">
        <v>670</v>
      </c>
      <c r="C208" s="112"/>
      <c r="D208" s="97"/>
      <c r="E208" s="97"/>
      <c r="F208" s="97"/>
    </row>
    <row r="209" spans="1:6" s="58" customFormat="1" ht="12.75">
      <c r="A209" s="41" t="s">
        <v>78</v>
      </c>
      <c r="B209" s="271" t="s">
        <v>79</v>
      </c>
      <c r="C209" s="272"/>
      <c r="D209" s="272"/>
      <c r="E209" s="272"/>
      <c r="F209" s="273"/>
    </row>
    <row r="210" spans="1:6">
      <c r="A210" s="85">
        <f>A207+1</f>
        <v>175</v>
      </c>
      <c r="B210" s="104" t="s">
        <v>91</v>
      </c>
      <c r="C210" s="105" t="s">
        <v>35</v>
      </c>
      <c r="D210" s="106">
        <v>966.51</v>
      </c>
      <c r="E210" s="54"/>
      <c r="F210" s="54"/>
    </row>
    <row r="211" spans="1:6" ht="25.5">
      <c r="A211" s="85">
        <f t="shared" ref="A211:A226" si="10">A210+1</f>
        <v>176</v>
      </c>
      <c r="B211" s="104" t="s">
        <v>93</v>
      </c>
      <c r="C211" s="105" t="s">
        <v>31</v>
      </c>
      <c r="D211" s="106">
        <v>15</v>
      </c>
      <c r="E211" s="54"/>
      <c r="F211" s="54"/>
    </row>
    <row r="212" spans="1:6">
      <c r="A212" s="85">
        <f t="shared" si="10"/>
        <v>177</v>
      </c>
      <c r="B212" s="104" t="s">
        <v>94</v>
      </c>
      <c r="C212" s="105" t="s">
        <v>35</v>
      </c>
      <c r="D212" s="106">
        <v>14.4</v>
      </c>
      <c r="E212" s="54"/>
      <c r="F212" s="54"/>
    </row>
    <row r="213" spans="1:6" ht="25.5">
      <c r="A213" s="85">
        <f t="shared" si="10"/>
        <v>178</v>
      </c>
      <c r="B213" s="104" t="s">
        <v>95</v>
      </c>
      <c r="C213" s="105" t="s">
        <v>29</v>
      </c>
      <c r="D213" s="106">
        <v>57.6</v>
      </c>
      <c r="E213" s="54"/>
      <c r="F213" s="54"/>
    </row>
    <row r="214" spans="1:6">
      <c r="A214" s="85">
        <f t="shared" si="10"/>
        <v>179</v>
      </c>
      <c r="B214" s="104" t="s">
        <v>96</v>
      </c>
      <c r="C214" s="105" t="s">
        <v>35</v>
      </c>
      <c r="D214" s="106">
        <v>69.64</v>
      </c>
      <c r="E214" s="54"/>
      <c r="F214" s="54"/>
    </row>
    <row r="215" spans="1:6">
      <c r="A215" s="85">
        <f t="shared" si="10"/>
        <v>180</v>
      </c>
      <c r="B215" s="104" t="s">
        <v>41</v>
      </c>
      <c r="C215" s="105" t="s">
        <v>42</v>
      </c>
      <c r="D215" s="106">
        <v>2.09</v>
      </c>
      <c r="E215" s="54"/>
      <c r="F215" s="54"/>
    </row>
    <row r="216" spans="1:6">
      <c r="A216" s="85">
        <f t="shared" si="10"/>
        <v>181</v>
      </c>
      <c r="B216" s="104" t="s">
        <v>97</v>
      </c>
      <c r="C216" s="105" t="s">
        <v>35</v>
      </c>
      <c r="D216" s="106">
        <v>2.09</v>
      </c>
      <c r="E216" s="54"/>
      <c r="F216" s="54"/>
    </row>
    <row r="217" spans="1:6" ht="38.25">
      <c r="A217" s="85">
        <f t="shared" si="10"/>
        <v>182</v>
      </c>
      <c r="B217" s="104" t="s">
        <v>660</v>
      </c>
      <c r="C217" s="105" t="s">
        <v>35</v>
      </c>
      <c r="D217" s="106">
        <v>493.88</v>
      </c>
      <c r="E217" s="54"/>
      <c r="F217" s="54"/>
    </row>
    <row r="218" spans="1:6" ht="38.25">
      <c r="A218" s="85">
        <f t="shared" si="10"/>
        <v>183</v>
      </c>
      <c r="B218" s="104" t="s">
        <v>98</v>
      </c>
      <c r="C218" s="105" t="s">
        <v>35</v>
      </c>
      <c r="D218" s="106">
        <v>6</v>
      </c>
      <c r="E218" s="54"/>
      <c r="F218" s="54"/>
    </row>
    <row r="219" spans="1:6" ht="25.5">
      <c r="A219" s="85">
        <f t="shared" si="10"/>
        <v>184</v>
      </c>
      <c r="B219" s="104" t="s">
        <v>99</v>
      </c>
      <c r="C219" s="105" t="s">
        <v>35</v>
      </c>
      <c r="D219" s="106">
        <v>202.56</v>
      </c>
      <c r="E219" s="54"/>
      <c r="F219" s="54"/>
    </row>
    <row r="220" spans="1:6" ht="38.25">
      <c r="A220" s="85">
        <f t="shared" si="10"/>
        <v>185</v>
      </c>
      <c r="B220" s="104" t="s">
        <v>661</v>
      </c>
      <c r="C220" s="105" t="s">
        <v>29</v>
      </c>
      <c r="D220" s="106">
        <v>303.85000000000002</v>
      </c>
      <c r="E220" s="54"/>
      <c r="F220" s="54"/>
    </row>
    <row r="221" spans="1:6" ht="25.5">
      <c r="A221" s="85">
        <f t="shared" si="10"/>
        <v>186</v>
      </c>
      <c r="B221" s="104" t="s">
        <v>100</v>
      </c>
      <c r="C221" s="105" t="s">
        <v>29</v>
      </c>
      <c r="D221" s="106">
        <v>57.6</v>
      </c>
      <c r="E221" s="54"/>
      <c r="F221" s="54"/>
    </row>
    <row r="222" spans="1:6" ht="25.5">
      <c r="A222" s="85">
        <f t="shared" si="10"/>
        <v>187</v>
      </c>
      <c r="B222" s="104" t="s">
        <v>101</v>
      </c>
      <c r="C222" s="105" t="s">
        <v>35</v>
      </c>
      <c r="D222" s="106">
        <v>606.23</v>
      </c>
      <c r="E222" s="54"/>
      <c r="F222" s="54"/>
    </row>
    <row r="223" spans="1:6">
      <c r="A223" s="85">
        <f t="shared" si="10"/>
        <v>188</v>
      </c>
      <c r="B223" s="104" t="s">
        <v>102</v>
      </c>
      <c r="C223" s="105" t="s">
        <v>29</v>
      </c>
      <c r="D223" s="106">
        <v>99.27</v>
      </c>
      <c r="E223" s="54"/>
      <c r="F223" s="54"/>
    </row>
    <row r="224" spans="1:6" ht="25.5">
      <c r="A224" s="85">
        <f t="shared" si="10"/>
        <v>189</v>
      </c>
      <c r="B224" s="104" t="s">
        <v>103</v>
      </c>
      <c r="C224" s="105" t="s">
        <v>35</v>
      </c>
      <c r="D224" s="106">
        <v>202.56</v>
      </c>
      <c r="E224" s="54"/>
      <c r="F224" s="54"/>
    </row>
    <row r="225" spans="1:7" ht="25.5">
      <c r="A225" s="85">
        <f t="shared" si="10"/>
        <v>190</v>
      </c>
      <c r="B225" s="104" t="s">
        <v>104</v>
      </c>
      <c r="C225" s="105" t="s">
        <v>35</v>
      </c>
      <c r="D225" s="106">
        <v>202.56</v>
      </c>
      <c r="E225" s="54"/>
      <c r="F225" s="54"/>
    </row>
    <row r="226" spans="1:7" ht="25.5">
      <c r="A226" s="85">
        <f t="shared" si="10"/>
        <v>191</v>
      </c>
      <c r="B226" s="104" t="s">
        <v>105</v>
      </c>
      <c r="C226" s="105" t="s">
        <v>29</v>
      </c>
      <c r="D226" s="106">
        <v>57.6</v>
      </c>
      <c r="E226" s="54"/>
      <c r="F226" s="54"/>
    </row>
    <row r="227" spans="1:7">
      <c r="A227" s="114"/>
      <c r="B227" s="171" t="s">
        <v>671</v>
      </c>
      <c r="C227" s="112"/>
      <c r="D227" s="97"/>
      <c r="E227" s="97"/>
      <c r="F227" s="97"/>
    </row>
    <row r="228" spans="1:7">
      <c r="A228" s="239"/>
      <c r="B228" s="240" t="s">
        <v>687</v>
      </c>
      <c r="C228" s="239"/>
      <c r="D228" s="241"/>
      <c r="E228" s="241"/>
      <c r="F228" s="241"/>
    </row>
    <row r="229" spans="1:7">
      <c r="A229" s="85"/>
      <c r="B229" s="29"/>
      <c r="C229" s="53"/>
      <c r="D229" s="54"/>
      <c r="E229" s="54"/>
      <c r="F229" s="54"/>
      <c r="G229" s="57"/>
    </row>
    <row r="230" spans="1:7">
      <c r="A230" s="81" t="s">
        <v>115</v>
      </c>
      <c r="B230" s="82" t="s">
        <v>2</v>
      </c>
      <c r="C230" s="83"/>
      <c r="D230" s="84"/>
      <c r="E230" s="84"/>
      <c r="F230" s="84"/>
      <c r="G230" s="57"/>
    </row>
    <row r="231" spans="1:7" s="58" customFormat="1" ht="12.75">
      <c r="A231" s="41" t="s">
        <v>26</v>
      </c>
      <c r="B231" s="271" t="s">
        <v>68</v>
      </c>
      <c r="C231" s="272"/>
      <c r="D231" s="272"/>
      <c r="E231" s="272"/>
      <c r="F231" s="273"/>
    </row>
    <row r="232" spans="1:7">
      <c r="A232" s="51"/>
      <c r="B232" s="47" t="s">
        <v>116</v>
      </c>
      <c r="C232" s="116"/>
      <c r="D232" s="117"/>
      <c r="E232" s="118"/>
      <c r="F232" s="118"/>
      <c r="G232" s="57"/>
    </row>
    <row r="233" spans="1:7">
      <c r="A233" s="85">
        <f>A226+1</f>
        <v>192</v>
      </c>
      <c r="B233" s="104" t="s">
        <v>117</v>
      </c>
      <c r="C233" s="105" t="s">
        <v>31</v>
      </c>
      <c r="D233" s="106">
        <v>71</v>
      </c>
      <c r="E233" s="54"/>
      <c r="F233" s="54"/>
    </row>
    <row r="234" spans="1:7" ht="51">
      <c r="A234" s="85">
        <f t="shared" ref="A234:A241" si="11">A233+1</f>
        <v>193</v>
      </c>
      <c r="B234" s="104" t="s">
        <v>118</v>
      </c>
      <c r="C234" s="105" t="s">
        <v>31</v>
      </c>
      <c r="D234" s="106">
        <v>17</v>
      </c>
      <c r="E234" s="54"/>
      <c r="F234" s="54"/>
    </row>
    <row r="235" spans="1:7" ht="51">
      <c r="A235" s="85">
        <f t="shared" si="11"/>
        <v>194</v>
      </c>
      <c r="B235" s="104" t="s">
        <v>119</v>
      </c>
      <c r="C235" s="105" t="s">
        <v>31</v>
      </c>
      <c r="D235" s="106">
        <v>12</v>
      </c>
      <c r="E235" s="54"/>
      <c r="F235" s="54"/>
    </row>
    <row r="236" spans="1:7" ht="51">
      <c r="A236" s="85">
        <f t="shared" si="11"/>
        <v>195</v>
      </c>
      <c r="B236" s="104" t="s">
        <v>120</v>
      </c>
      <c r="C236" s="105" t="s">
        <v>31</v>
      </c>
      <c r="D236" s="106">
        <v>27</v>
      </c>
      <c r="E236" s="54"/>
      <c r="F236" s="54"/>
    </row>
    <row r="237" spans="1:7" ht="51">
      <c r="A237" s="85">
        <f t="shared" si="11"/>
        <v>196</v>
      </c>
      <c r="B237" s="104" t="s">
        <v>121</v>
      </c>
      <c r="C237" s="105" t="s">
        <v>31</v>
      </c>
      <c r="D237" s="106">
        <v>9</v>
      </c>
      <c r="E237" s="54"/>
      <c r="F237" s="54"/>
    </row>
    <row r="238" spans="1:7" ht="51">
      <c r="A238" s="85">
        <f t="shared" si="11"/>
        <v>197</v>
      </c>
      <c r="B238" s="104" t="s">
        <v>122</v>
      </c>
      <c r="C238" s="105" t="s">
        <v>31</v>
      </c>
      <c r="D238" s="106">
        <v>3</v>
      </c>
      <c r="E238" s="54"/>
      <c r="F238" s="54"/>
    </row>
    <row r="239" spans="1:7" ht="51">
      <c r="A239" s="85">
        <f t="shared" si="11"/>
        <v>198</v>
      </c>
      <c r="B239" s="104" t="s">
        <v>123</v>
      </c>
      <c r="C239" s="105" t="s">
        <v>31</v>
      </c>
      <c r="D239" s="106">
        <v>2</v>
      </c>
      <c r="E239" s="54"/>
      <c r="F239" s="54"/>
    </row>
    <row r="240" spans="1:7" ht="51">
      <c r="A240" s="85">
        <f t="shared" si="11"/>
        <v>199</v>
      </c>
      <c r="B240" s="104" t="s">
        <v>124</v>
      </c>
      <c r="C240" s="105" t="s">
        <v>31</v>
      </c>
      <c r="D240" s="106">
        <v>1</v>
      </c>
      <c r="E240" s="54"/>
      <c r="F240" s="54"/>
    </row>
    <row r="241" spans="1:7" ht="25.5">
      <c r="A241" s="85">
        <f t="shared" si="11"/>
        <v>200</v>
      </c>
      <c r="B241" s="104" t="s">
        <v>125</v>
      </c>
      <c r="C241" s="105" t="s">
        <v>29</v>
      </c>
      <c r="D241" s="106">
        <v>361</v>
      </c>
      <c r="E241" s="54"/>
      <c r="F241" s="54"/>
    </row>
    <row r="242" spans="1:7">
      <c r="A242" s="103"/>
      <c r="B242" s="104" t="s">
        <v>126</v>
      </c>
      <c r="C242" s="105"/>
      <c r="D242" s="106"/>
      <c r="E242" s="54"/>
      <c r="F242" s="54"/>
    </row>
    <row r="243" spans="1:7">
      <c r="A243" s="85">
        <f>A241+1</f>
        <v>201</v>
      </c>
      <c r="B243" s="104" t="s">
        <v>127</v>
      </c>
      <c r="C243" s="105" t="s">
        <v>31</v>
      </c>
      <c r="D243" s="106">
        <v>14</v>
      </c>
      <c r="E243" s="54"/>
      <c r="F243" s="54"/>
    </row>
    <row r="244" spans="1:7" ht="25.5">
      <c r="A244" s="85">
        <f t="shared" ref="A244:A247" si="12">A243+1</f>
        <v>202</v>
      </c>
      <c r="B244" s="104" t="s">
        <v>128</v>
      </c>
      <c r="C244" s="105" t="s">
        <v>31</v>
      </c>
      <c r="D244" s="106">
        <v>12</v>
      </c>
      <c r="E244" s="54"/>
      <c r="F244" s="54"/>
    </row>
    <row r="245" spans="1:7" ht="51">
      <c r="A245" s="85">
        <f t="shared" si="12"/>
        <v>203</v>
      </c>
      <c r="B245" s="104" t="s">
        <v>129</v>
      </c>
      <c r="C245" s="105" t="s">
        <v>31</v>
      </c>
      <c r="D245" s="106">
        <v>1</v>
      </c>
      <c r="E245" s="54"/>
      <c r="F245" s="54"/>
    </row>
    <row r="246" spans="1:7" ht="76.5">
      <c r="A246" s="85">
        <f t="shared" si="12"/>
        <v>204</v>
      </c>
      <c r="B246" s="104" t="s">
        <v>130</v>
      </c>
      <c r="C246" s="105" t="s">
        <v>31</v>
      </c>
      <c r="D246" s="106">
        <v>1</v>
      </c>
      <c r="E246" s="54"/>
      <c r="F246" s="54"/>
    </row>
    <row r="247" spans="1:7" ht="25.5">
      <c r="A247" s="85">
        <f t="shared" si="12"/>
        <v>205</v>
      </c>
      <c r="B247" s="104" t="s">
        <v>131</v>
      </c>
      <c r="C247" s="105" t="s">
        <v>29</v>
      </c>
      <c r="D247" s="106">
        <v>76</v>
      </c>
      <c r="E247" s="54"/>
      <c r="F247" s="54"/>
    </row>
    <row r="248" spans="1:7">
      <c r="A248" s="119"/>
      <c r="B248" s="168" t="s">
        <v>672</v>
      </c>
      <c r="C248" s="174"/>
      <c r="D248" s="99"/>
      <c r="E248" s="99"/>
      <c r="F248" s="97"/>
      <c r="G248" s="57"/>
    </row>
    <row r="249" spans="1:7" s="58" customFormat="1" ht="12.75">
      <c r="A249" s="41" t="s">
        <v>110</v>
      </c>
      <c r="B249" s="271" t="s">
        <v>74</v>
      </c>
      <c r="C249" s="272"/>
      <c r="D249" s="272"/>
      <c r="E249" s="272"/>
      <c r="F249" s="273"/>
    </row>
    <row r="250" spans="1:7">
      <c r="A250" s="51"/>
      <c r="B250" s="47" t="s">
        <v>116</v>
      </c>
      <c r="C250" s="116"/>
      <c r="D250" s="117"/>
      <c r="E250" s="118"/>
      <c r="F250" s="118"/>
      <c r="G250" s="57"/>
    </row>
    <row r="251" spans="1:7">
      <c r="A251" s="85">
        <f>A247+1</f>
        <v>206</v>
      </c>
      <c r="B251" s="29" t="s">
        <v>117</v>
      </c>
      <c r="C251" s="53" t="s">
        <v>31</v>
      </c>
      <c r="D251" s="86">
        <v>41</v>
      </c>
      <c r="E251" s="86"/>
      <c r="F251" s="86"/>
      <c r="G251" s="57"/>
    </row>
    <row r="252" spans="1:7" ht="51">
      <c r="A252" s="85">
        <f t="shared" ref="A252:A262" si="13">A251+1</f>
        <v>207</v>
      </c>
      <c r="B252" s="104" t="s">
        <v>132</v>
      </c>
      <c r="C252" s="105" t="s">
        <v>31</v>
      </c>
      <c r="D252" s="106">
        <v>2</v>
      </c>
      <c r="E252" s="54"/>
      <c r="F252" s="54"/>
    </row>
    <row r="253" spans="1:7" ht="51">
      <c r="A253" s="85">
        <f t="shared" si="13"/>
        <v>208</v>
      </c>
      <c r="B253" s="104" t="s">
        <v>133</v>
      </c>
      <c r="C253" s="105" t="s">
        <v>31</v>
      </c>
      <c r="D253" s="106">
        <v>3</v>
      </c>
      <c r="E253" s="54"/>
      <c r="F253" s="54"/>
    </row>
    <row r="254" spans="1:7" ht="51">
      <c r="A254" s="85">
        <f t="shared" si="13"/>
        <v>209</v>
      </c>
      <c r="B254" s="104" t="s">
        <v>134</v>
      </c>
      <c r="C254" s="105" t="s">
        <v>31</v>
      </c>
      <c r="D254" s="106">
        <v>4</v>
      </c>
      <c r="E254" s="54"/>
      <c r="F254" s="54"/>
    </row>
    <row r="255" spans="1:7" ht="51">
      <c r="A255" s="85">
        <f t="shared" si="13"/>
        <v>210</v>
      </c>
      <c r="B255" s="104" t="s">
        <v>135</v>
      </c>
      <c r="C255" s="105" t="s">
        <v>31</v>
      </c>
      <c r="D255" s="106">
        <v>16</v>
      </c>
      <c r="E255" s="54"/>
      <c r="F255" s="54"/>
    </row>
    <row r="256" spans="1:7" ht="51">
      <c r="A256" s="85">
        <f t="shared" si="13"/>
        <v>211</v>
      </c>
      <c r="B256" s="104" t="s">
        <v>136</v>
      </c>
      <c r="C256" s="105" t="s">
        <v>31</v>
      </c>
      <c r="D256" s="106">
        <v>1</v>
      </c>
      <c r="E256" s="54"/>
      <c r="F256" s="54"/>
    </row>
    <row r="257" spans="1:7" ht="51">
      <c r="A257" s="85">
        <f t="shared" si="13"/>
        <v>212</v>
      </c>
      <c r="B257" s="104" t="s">
        <v>137</v>
      </c>
      <c r="C257" s="105" t="s">
        <v>31</v>
      </c>
      <c r="D257" s="106">
        <v>4</v>
      </c>
      <c r="E257" s="54"/>
      <c r="F257" s="54"/>
    </row>
    <row r="258" spans="1:7" ht="51">
      <c r="A258" s="85">
        <f t="shared" si="13"/>
        <v>213</v>
      </c>
      <c r="B258" s="104" t="s">
        <v>138</v>
      </c>
      <c r="C258" s="105" t="s">
        <v>31</v>
      </c>
      <c r="D258" s="106">
        <v>3</v>
      </c>
      <c r="E258" s="54"/>
      <c r="F258" s="54"/>
    </row>
    <row r="259" spans="1:7" ht="51">
      <c r="A259" s="85">
        <f t="shared" si="13"/>
        <v>214</v>
      </c>
      <c r="B259" s="104" t="s">
        <v>139</v>
      </c>
      <c r="C259" s="105" t="s">
        <v>31</v>
      </c>
      <c r="D259" s="106">
        <v>4</v>
      </c>
      <c r="E259" s="54"/>
      <c r="F259" s="54"/>
    </row>
    <row r="260" spans="1:7" ht="51">
      <c r="A260" s="85">
        <f t="shared" si="13"/>
        <v>215</v>
      </c>
      <c r="B260" s="104" t="s">
        <v>140</v>
      </c>
      <c r="C260" s="105" t="s">
        <v>31</v>
      </c>
      <c r="D260" s="106">
        <v>3</v>
      </c>
      <c r="E260" s="54"/>
      <c r="F260" s="54"/>
    </row>
    <row r="261" spans="1:7" ht="51">
      <c r="A261" s="85">
        <f t="shared" si="13"/>
        <v>216</v>
      </c>
      <c r="B261" s="104" t="s">
        <v>141</v>
      </c>
      <c r="C261" s="105" t="s">
        <v>31</v>
      </c>
      <c r="D261" s="106">
        <v>1</v>
      </c>
      <c r="E261" s="54"/>
      <c r="F261" s="54"/>
    </row>
    <row r="262" spans="1:7" ht="25.5">
      <c r="A262" s="85">
        <f t="shared" si="13"/>
        <v>217</v>
      </c>
      <c r="B262" s="104" t="s">
        <v>131</v>
      </c>
      <c r="C262" s="105" t="s">
        <v>29</v>
      </c>
      <c r="D262" s="106">
        <v>221</v>
      </c>
      <c r="E262" s="54"/>
      <c r="F262" s="54"/>
    </row>
    <row r="263" spans="1:7">
      <c r="A263" s="103"/>
      <c r="B263" s="113" t="s">
        <v>126</v>
      </c>
      <c r="C263" s="105"/>
      <c r="D263" s="106"/>
      <c r="E263" s="54"/>
      <c r="F263" s="54"/>
    </row>
    <row r="264" spans="1:7">
      <c r="A264" s="103">
        <f>A262+1</f>
        <v>218</v>
      </c>
      <c r="B264" s="104" t="s">
        <v>127</v>
      </c>
      <c r="C264" s="105" t="s">
        <v>31</v>
      </c>
      <c r="D264" s="106">
        <v>8</v>
      </c>
      <c r="E264" s="54"/>
      <c r="F264" s="54"/>
    </row>
    <row r="265" spans="1:7" ht="25.5">
      <c r="A265" s="85">
        <f t="shared" ref="A265:A270" si="14">A264+1</f>
        <v>219</v>
      </c>
      <c r="B265" s="104" t="s">
        <v>142</v>
      </c>
      <c r="C265" s="105" t="s">
        <v>31</v>
      </c>
      <c r="D265" s="106">
        <v>3</v>
      </c>
      <c r="E265" s="54"/>
      <c r="F265" s="54"/>
    </row>
    <row r="266" spans="1:7" ht="25.5">
      <c r="A266" s="85">
        <f t="shared" si="14"/>
        <v>220</v>
      </c>
      <c r="B266" s="104" t="s">
        <v>128</v>
      </c>
      <c r="C266" s="105" t="s">
        <v>31</v>
      </c>
      <c r="D266" s="106">
        <v>1</v>
      </c>
      <c r="E266" s="54"/>
      <c r="F266" s="54"/>
    </row>
    <row r="267" spans="1:7" ht="51">
      <c r="A267" s="85">
        <f t="shared" si="14"/>
        <v>221</v>
      </c>
      <c r="B267" s="29" t="s">
        <v>129</v>
      </c>
      <c r="C267" s="53" t="s">
        <v>31</v>
      </c>
      <c r="D267" s="86">
        <v>2</v>
      </c>
      <c r="E267" s="86"/>
      <c r="F267" s="86"/>
      <c r="G267" s="57"/>
    </row>
    <row r="268" spans="1:7" ht="76.5">
      <c r="A268" s="85">
        <f t="shared" si="14"/>
        <v>222</v>
      </c>
      <c r="B268" s="29" t="s">
        <v>143</v>
      </c>
      <c r="C268" s="53" t="s">
        <v>31</v>
      </c>
      <c r="D268" s="86">
        <v>1</v>
      </c>
      <c r="E268" s="86"/>
      <c r="F268" s="86"/>
      <c r="G268" s="57"/>
    </row>
    <row r="269" spans="1:7" ht="63.75">
      <c r="A269" s="85">
        <f t="shared" si="14"/>
        <v>223</v>
      </c>
      <c r="B269" s="29" t="s">
        <v>144</v>
      </c>
      <c r="C269" s="53" t="s">
        <v>31</v>
      </c>
      <c r="D269" s="86">
        <v>1</v>
      </c>
      <c r="E269" s="86"/>
      <c r="F269" s="86"/>
      <c r="G269" s="57"/>
    </row>
    <row r="270" spans="1:7" ht="25.5">
      <c r="A270" s="85">
        <f t="shared" si="14"/>
        <v>224</v>
      </c>
      <c r="B270" s="29" t="s">
        <v>145</v>
      </c>
      <c r="C270" s="53" t="s">
        <v>29</v>
      </c>
      <c r="D270" s="86">
        <v>46</v>
      </c>
      <c r="E270" s="86"/>
      <c r="F270" s="86"/>
      <c r="G270" s="57"/>
    </row>
    <row r="271" spans="1:7">
      <c r="A271" s="119"/>
      <c r="B271" s="168" t="s">
        <v>673</v>
      </c>
      <c r="C271" s="174"/>
      <c r="D271" s="99"/>
      <c r="E271" s="99"/>
      <c r="F271" s="97"/>
      <c r="G271" s="57"/>
    </row>
    <row r="272" spans="1:7" s="58" customFormat="1" ht="12.75">
      <c r="A272" s="41" t="s">
        <v>67</v>
      </c>
      <c r="B272" s="271" t="s">
        <v>79</v>
      </c>
      <c r="C272" s="272"/>
      <c r="D272" s="272"/>
      <c r="E272" s="272"/>
      <c r="F272" s="273"/>
    </row>
    <row r="273" spans="1:7">
      <c r="A273" s="51"/>
      <c r="B273" s="47" t="s">
        <v>116</v>
      </c>
      <c r="C273" s="116"/>
      <c r="D273" s="117"/>
      <c r="E273" s="118"/>
      <c r="F273" s="118"/>
      <c r="G273" s="57"/>
    </row>
    <row r="274" spans="1:7">
      <c r="A274" s="85">
        <f>A270+1</f>
        <v>225</v>
      </c>
      <c r="B274" s="29" t="s">
        <v>117</v>
      </c>
      <c r="C274" s="53" t="s">
        <v>31</v>
      </c>
      <c r="D274" s="86">
        <v>28</v>
      </c>
      <c r="E274" s="86"/>
      <c r="F274" s="86"/>
      <c r="G274" s="57"/>
    </row>
    <row r="275" spans="1:7" ht="51">
      <c r="A275" s="85">
        <f t="shared" ref="A275:A287" si="15">A274+1</f>
        <v>226</v>
      </c>
      <c r="B275" s="29" t="s">
        <v>146</v>
      </c>
      <c r="C275" s="53" t="s">
        <v>31</v>
      </c>
      <c r="D275" s="86">
        <v>3</v>
      </c>
      <c r="E275" s="86"/>
      <c r="F275" s="86"/>
      <c r="G275" s="57"/>
    </row>
    <row r="276" spans="1:7" ht="51">
      <c r="A276" s="85">
        <f t="shared" si="15"/>
        <v>227</v>
      </c>
      <c r="B276" s="29" t="s">
        <v>147</v>
      </c>
      <c r="C276" s="53" t="s">
        <v>31</v>
      </c>
      <c r="D276" s="86">
        <v>22</v>
      </c>
      <c r="E276" s="86"/>
      <c r="F276" s="86"/>
      <c r="G276" s="120"/>
    </row>
    <row r="277" spans="1:7" ht="51">
      <c r="A277" s="85">
        <f t="shared" si="15"/>
        <v>228</v>
      </c>
      <c r="B277" s="29" t="s">
        <v>148</v>
      </c>
      <c r="C277" s="53" t="s">
        <v>31</v>
      </c>
      <c r="D277" s="86">
        <v>3</v>
      </c>
      <c r="E277" s="86"/>
      <c r="F277" s="86"/>
      <c r="G277" s="57"/>
    </row>
    <row r="278" spans="1:7" ht="25.5">
      <c r="A278" s="85">
        <f t="shared" si="15"/>
        <v>229</v>
      </c>
      <c r="B278" s="29" t="s">
        <v>131</v>
      </c>
      <c r="C278" s="53" t="s">
        <v>29</v>
      </c>
      <c r="D278" s="86">
        <v>142</v>
      </c>
      <c r="E278" s="86"/>
      <c r="F278" s="86"/>
      <c r="G278" s="57"/>
    </row>
    <row r="279" spans="1:7">
      <c r="A279" s="85"/>
      <c r="B279" s="47" t="s">
        <v>126</v>
      </c>
      <c r="C279" s="53"/>
      <c r="D279" s="117"/>
      <c r="E279" s="263"/>
      <c r="F279" s="86"/>
      <c r="G279" s="57"/>
    </row>
    <row r="280" spans="1:7">
      <c r="A280" s="85">
        <f>A278+1</f>
        <v>230</v>
      </c>
      <c r="B280" s="29" t="s">
        <v>127</v>
      </c>
      <c r="C280" s="53" t="s">
        <v>31</v>
      </c>
      <c r="D280" s="86">
        <v>11</v>
      </c>
      <c r="E280" s="86"/>
      <c r="F280" s="86"/>
      <c r="G280" s="57"/>
    </row>
    <row r="281" spans="1:7" ht="25.5">
      <c r="A281" s="85">
        <f t="shared" si="15"/>
        <v>231</v>
      </c>
      <c r="B281" s="29" t="s">
        <v>142</v>
      </c>
      <c r="C281" s="53" t="s">
        <v>31</v>
      </c>
      <c r="D281" s="86">
        <v>3</v>
      </c>
      <c r="E281" s="86"/>
      <c r="F281" s="86"/>
      <c r="G281" s="57"/>
    </row>
    <row r="282" spans="1:7" ht="51">
      <c r="A282" s="85">
        <f t="shared" si="15"/>
        <v>232</v>
      </c>
      <c r="B282" s="29" t="s">
        <v>149</v>
      </c>
      <c r="C282" s="53" t="s">
        <v>31</v>
      </c>
      <c r="D282" s="86">
        <v>2</v>
      </c>
      <c r="E282" s="86"/>
      <c r="F282" s="86"/>
      <c r="G282" s="57"/>
    </row>
    <row r="283" spans="1:7" ht="25.5">
      <c r="A283" s="85">
        <f t="shared" si="15"/>
        <v>233</v>
      </c>
      <c r="B283" s="29" t="s">
        <v>150</v>
      </c>
      <c r="C283" s="53" t="s">
        <v>31</v>
      </c>
      <c r="D283" s="86">
        <v>2</v>
      </c>
      <c r="E283" s="86"/>
      <c r="F283" s="86"/>
      <c r="G283" s="57"/>
    </row>
    <row r="284" spans="1:7" ht="51">
      <c r="A284" s="85">
        <f t="shared" si="15"/>
        <v>234</v>
      </c>
      <c r="B284" s="29" t="s">
        <v>151</v>
      </c>
      <c r="C284" s="53" t="s">
        <v>31</v>
      </c>
      <c r="D284" s="86">
        <v>1</v>
      </c>
      <c r="E284" s="86"/>
      <c r="F284" s="86"/>
      <c r="G284" s="57"/>
    </row>
    <row r="285" spans="1:7" ht="51">
      <c r="A285" s="85">
        <f t="shared" si="15"/>
        <v>235</v>
      </c>
      <c r="B285" s="29" t="s">
        <v>152</v>
      </c>
      <c r="C285" s="53" t="s">
        <v>31</v>
      </c>
      <c r="D285" s="86">
        <v>1</v>
      </c>
      <c r="E285" s="86"/>
      <c r="F285" s="86"/>
      <c r="G285" s="57"/>
    </row>
    <row r="286" spans="1:7" ht="51">
      <c r="A286" s="85">
        <f t="shared" si="15"/>
        <v>236</v>
      </c>
      <c r="B286" s="29" t="s">
        <v>153</v>
      </c>
      <c r="C286" s="53" t="s">
        <v>31</v>
      </c>
      <c r="D286" s="86">
        <v>2</v>
      </c>
      <c r="E286" s="86"/>
      <c r="F286" s="86"/>
      <c r="G286" s="57"/>
    </row>
    <row r="287" spans="1:7" ht="25.5">
      <c r="A287" s="85">
        <f t="shared" si="15"/>
        <v>237</v>
      </c>
      <c r="B287" s="29" t="s">
        <v>145</v>
      </c>
      <c r="C287" s="53" t="s">
        <v>29</v>
      </c>
      <c r="D287" s="86">
        <v>72</v>
      </c>
      <c r="E287" s="86"/>
      <c r="F287" s="86"/>
      <c r="G287" s="57"/>
    </row>
    <row r="288" spans="1:7">
      <c r="A288" s="119"/>
      <c r="B288" s="168" t="s">
        <v>674</v>
      </c>
      <c r="C288" s="174"/>
      <c r="D288" s="99"/>
      <c r="E288" s="99"/>
      <c r="F288" s="97"/>
      <c r="G288" s="57"/>
    </row>
    <row r="289" spans="1:7">
      <c r="A289" s="239"/>
      <c r="B289" s="240" t="s">
        <v>686</v>
      </c>
      <c r="C289" s="239"/>
      <c r="D289" s="241"/>
      <c r="E289" s="241"/>
      <c r="F289" s="241"/>
    </row>
    <row r="290" spans="1:7">
      <c r="A290" s="121"/>
      <c r="B290" s="29"/>
      <c r="C290" s="53"/>
      <c r="D290" s="54"/>
      <c r="E290" s="54"/>
      <c r="F290" s="54"/>
      <c r="G290" s="57"/>
    </row>
    <row r="291" spans="1:7">
      <c r="A291" s="81" t="s">
        <v>154</v>
      </c>
      <c r="B291" s="82" t="s">
        <v>3</v>
      </c>
      <c r="C291" s="83"/>
      <c r="D291" s="84"/>
      <c r="E291" s="84"/>
      <c r="F291" s="84"/>
      <c r="G291" s="57"/>
    </row>
    <row r="292" spans="1:7" ht="25.5" collapsed="1">
      <c r="A292" s="85">
        <f>A287+1</f>
        <v>238</v>
      </c>
      <c r="B292" s="122" t="s">
        <v>155</v>
      </c>
      <c r="C292" s="61" t="s">
        <v>31</v>
      </c>
      <c r="D292" s="123">
        <v>1</v>
      </c>
      <c r="E292" s="124"/>
      <c r="F292" s="92"/>
      <c r="G292" s="57"/>
    </row>
    <row r="293" spans="1:7" ht="204" collapsed="1">
      <c r="A293" s="85">
        <f t="shared" ref="A293" si="16">A292+1</f>
        <v>239</v>
      </c>
      <c r="B293" s="122" t="s">
        <v>156</v>
      </c>
      <c r="C293" s="61" t="s">
        <v>31</v>
      </c>
      <c r="D293" s="123">
        <v>1</v>
      </c>
      <c r="E293" s="124"/>
      <c r="F293" s="92"/>
      <c r="G293" s="57"/>
    </row>
    <row r="294" spans="1:7" s="58" customFormat="1" ht="15" customHeight="1">
      <c r="A294" s="101"/>
      <c r="B294" s="169" t="s">
        <v>157</v>
      </c>
      <c r="C294" s="101"/>
      <c r="D294" s="102"/>
      <c r="E294" s="102"/>
      <c r="F294" s="102"/>
      <c r="G294" s="57"/>
    </row>
    <row r="295" spans="1:7" s="27" customFormat="1" ht="13.9" customHeight="1">
      <c r="A295" s="125"/>
      <c r="B295" s="126"/>
      <c r="C295" s="127"/>
      <c r="D295" s="128"/>
      <c r="E295" s="128"/>
      <c r="F295" s="128"/>
      <c r="G295" s="57"/>
    </row>
    <row r="296" spans="1:7" s="58" customFormat="1" ht="15" customHeight="1">
      <c r="A296" s="81" t="s">
        <v>158</v>
      </c>
      <c r="B296" s="82" t="s">
        <v>4</v>
      </c>
      <c r="C296" s="83"/>
      <c r="D296" s="84"/>
      <c r="E296" s="84"/>
      <c r="F296" s="84"/>
      <c r="G296" s="57"/>
    </row>
    <row r="297" spans="1:7" s="58" customFormat="1" ht="12.75">
      <c r="A297" s="41" t="s">
        <v>26</v>
      </c>
      <c r="B297" s="271" t="s">
        <v>159</v>
      </c>
      <c r="C297" s="272"/>
      <c r="D297" s="272"/>
      <c r="E297" s="272"/>
      <c r="F297" s="273"/>
    </row>
    <row r="298" spans="1:7" s="58" customFormat="1" ht="15" customHeight="1">
      <c r="A298" s="85">
        <f>A293+1</f>
        <v>240</v>
      </c>
      <c r="B298" s="29" t="s">
        <v>160</v>
      </c>
      <c r="C298" s="53" t="s">
        <v>35</v>
      </c>
      <c r="D298" s="86">
        <v>1.89</v>
      </c>
      <c r="E298" s="86"/>
      <c r="F298" s="54"/>
      <c r="G298" s="27"/>
    </row>
    <row r="299" spans="1:7" s="58" customFormat="1" ht="15" customHeight="1">
      <c r="A299" s="85">
        <f t="shared" ref="A299:A321" si="17">A298+1</f>
        <v>241</v>
      </c>
      <c r="B299" s="29" t="s">
        <v>161</v>
      </c>
      <c r="C299" s="129" t="s">
        <v>31</v>
      </c>
      <c r="D299" s="74">
        <v>2</v>
      </c>
      <c r="E299" s="78"/>
      <c r="F299" s="54"/>
    </row>
    <row r="300" spans="1:7" s="58" customFormat="1" ht="15" customHeight="1">
      <c r="A300" s="85">
        <f t="shared" si="17"/>
        <v>242</v>
      </c>
      <c r="B300" s="29" t="s">
        <v>162</v>
      </c>
      <c r="C300" s="129" t="s">
        <v>31</v>
      </c>
      <c r="D300" s="74">
        <v>2</v>
      </c>
      <c r="E300" s="78"/>
      <c r="F300" s="54"/>
    </row>
    <row r="301" spans="1:7" s="58" customFormat="1" ht="15" customHeight="1">
      <c r="A301" s="85">
        <f t="shared" si="17"/>
        <v>243</v>
      </c>
      <c r="B301" s="29" t="s">
        <v>163</v>
      </c>
      <c r="C301" s="53" t="s">
        <v>35</v>
      </c>
      <c r="D301" s="86">
        <v>27.76</v>
      </c>
      <c r="E301" s="86"/>
      <c r="F301" s="54"/>
    </row>
    <row r="302" spans="1:7" s="58" customFormat="1" ht="15" customHeight="1">
      <c r="A302" s="85">
        <f t="shared" si="17"/>
        <v>244</v>
      </c>
      <c r="B302" s="85" t="s">
        <v>164</v>
      </c>
      <c r="C302" s="53" t="s">
        <v>35</v>
      </c>
      <c r="D302" s="54">
        <v>384.69</v>
      </c>
      <c r="E302" s="54"/>
      <c r="F302" s="54"/>
      <c r="G302" s="27"/>
    </row>
    <row r="303" spans="1:7" s="58" customFormat="1" ht="12.75">
      <c r="A303" s="85">
        <f t="shared" si="17"/>
        <v>245</v>
      </c>
      <c r="B303" s="85" t="s">
        <v>96</v>
      </c>
      <c r="C303" s="53" t="s">
        <v>35</v>
      </c>
      <c r="D303" s="54">
        <v>38.47</v>
      </c>
      <c r="E303" s="54"/>
      <c r="F303" s="54"/>
    </row>
    <row r="304" spans="1:7" s="58" customFormat="1" ht="15.75">
      <c r="A304" s="85">
        <f t="shared" si="17"/>
        <v>246</v>
      </c>
      <c r="B304" s="29" t="s">
        <v>165</v>
      </c>
      <c r="C304" s="129" t="s">
        <v>42</v>
      </c>
      <c r="D304" s="31">
        <v>1.1499999999999999</v>
      </c>
      <c r="E304" s="31"/>
      <c r="F304" s="54"/>
      <c r="G304" s="27"/>
    </row>
    <row r="305" spans="1:7" s="58" customFormat="1" ht="12.75">
      <c r="A305" s="85">
        <f t="shared" si="17"/>
        <v>247</v>
      </c>
      <c r="B305" s="29" t="s">
        <v>166</v>
      </c>
      <c r="C305" s="53" t="s">
        <v>35</v>
      </c>
      <c r="D305" s="54">
        <v>384.69</v>
      </c>
      <c r="E305" s="54"/>
      <c r="F305" s="54"/>
    </row>
    <row r="306" spans="1:7" s="58" customFormat="1" ht="15.75">
      <c r="A306" s="85">
        <f t="shared" si="17"/>
        <v>248</v>
      </c>
      <c r="B306" s="85" t="s">
        <v>167</v>
      </c>
      <c r="C306" s="53" t="s">
        <v>35</v>
      </c>
      <c r="D306" s="54">
        <f>D305</f>
        <v>384.69</v>
      </c>
      <c r="E306" s="54"/>
      <c r="F306" s="54"/>
      <c r="G306" s="27"/>
    </row>
    <row r="307" spans="1:7" s="58" customFormat="1" ht="15.75">
      <c r="A307" s="85">
        <f t="shared" si="17"/>
        <v>249</v>
      </c>
      <c r="B307" s="85" t="s">
        <v>168</v>
      </c>
      <c r="C307" s="53" t="s">
        <v>35</v>
      </c>
      <c r="D307" s="54">
        <f>D306*0.1</f>
        <v>38.47</v>
      </c>
      <c r="E307" s="54"/>
      <c r="F307" s="54"/>
      <c r="G307" s="27"/>
    </row>
    <row r="308" spans="1:7" s="58" customFormat="1" ht="12.75">
      <c r="A308" s="85">
        <f t="shared" si="17"/>
        <v>250</v>
      </c>
      <c r="B308" s="29" t="s">
        <v>169</v>
      </c>
      <c r="C308" s="129" t="s">
        <v>35</v>
      </c>
      <c r="D308" s="74">
        <f>210.95</f>
        <v>210.95</v>
      </c>
      <c r="E308" s="74"/>
      <c r="F308" s="54"/>
    </row>
    <row r="309" spans="1:7" s="58" customFormat="1" ht="12.75">
      <c r="A309" s="85">
        <f t="shared" si="17"/>
        <v>251</v>
      </c>
      <c r="B309" s="29" t="s">
        <v>170</v>
      </c>
      <c r="C309" s="129" t="s">
        <v>35</v>
      </c>
      <c r="D309" s="31">
        <f>5.71</f>
        <v>5.71</v>
      </c>
      <c r="E309" s="31"/>
      <c r="F309" s="54"/>
    </row>
    <row r="310" spans="1:7" s="58" customFormat="1" ht="15.75">
      <c r="A310" s="85">
        <f t="shared" si="17"/>
        <v>252</v>
      </c>
      <c r="B310" s="85" t="s">
        <v>171</v>
      </c>
      <c r="C310" s="53" t="s">
        <v>35</v>
      </c>
      <c r="D310" s="54">
        <f>D307</f>
        <v>38.47</v>
      </c>
      <c r="E310" s="54"/>
      <c r="F310" s="54"/>
      <c r="G310" s="27"/>
    </row>
    <row r="311" spans="1:7" s="58" customFormat="1" ht="12.75">
      <c r="A311" s="85">
        <f t="shared" si="17"/>
        <v>253</v>
      </c>
      <c r="B311" s="85" t="s">
        <v>172</v>
      </c>
      <c r="C311" s="53" t="s">
        <v>35</v>
      </c>
      <c r="D311" s="86">
        <f>D309</f>
        <v>5.71</v>
      </c>
      <c r="E311" s="86"/>
      <c r="F311" s="54"/>
    </row>
    <row r="312" spans="1:7" s="58" customFormat="1" ht="12.75">
      <c r="A312" s="85">
        <f t="shared" si="17"/>
        <v>254</v>
      </c>
      <c r="B312" s="85" t="s">
        <v>173</v>
      </c>
      <c r="C312" s="53" t="s">
        <v>35</v>
      </c>
      <c r="D312" s="54">
        <f>D305+D310</f>
        <v>423.16</v>
      </c>
      <c r="E312" s="54"/>
      <c r="F312" s="54"/>
    </row>
    <row r="313" spans="1:7" s="58" customFormat="1" ht="15.75">
      <c r="A313" s="85">
        <f t="shared" si="17"/>
        <v>255</v>
      </c>
      <c r="B313" s="29" t="s">
        <v>174</v>
      </c>
      <c r="C313" s="129" t="s">
        <v>35</v>
      </c>
      <c r="D313" s="74">
        <f>D311</f>
        <v>5.71</v>
      </c>
      <c r="E313" s="74"/>
      <c r="F313" s="54"/>
      <c r="G313" s="27"/>
    </row>
    <row r="314" spans="1:7" s="58" customFormat="1" ht="12.75">
      <c r="A314" s="85">
        <f t="shared" si="17"/>
        <v>256</v>
      </c>
      <c r="B314" s="29" t="s">
        <v>175</v>
      </c>
      <c r="C314" s="129" t="s">
        <v>35</v>
      </c>
      <c r="D314" s="74">
        <f>D301</f>
        <v>27.76</v>
      </c>
      <c r="E314" s="74"/>
      <c r="F314" s="54"/>
    </row>
    <row r="315" spans="1:7" s="58" customFormat="1" ht="15.75">
      <c r="A315" s="85">
        <f t="shared" si="17"/>
        <v>257</v>
      </c>
      <c r="B315" s="29" t="s">
        <v>176</v>
      </c>
      <c r="C315" s="53" t="s">
        <v>35</v>
      </c>
      <c r="D315" s="54">
        <f>D309</f>
        <v>5.71</v>
      </c>
      <c r="E315" s="54"/>
      <c r="F315" s="54"/>
      <c r="G315" s="27"/>
    </row>
    <row r="316" spans="1:7" s="58" customFormat="1" ht="15.75">
      <c r="A316" s="85">
        <f t="shared" si="17"/>
        <v>258</v>
      </c>
      <c r="B316" s="29" t="s">
        <v>177</v>
      </c>
      <c r="C316" s="53" t="s">
        <v>35</v>
      </c>
      <c r="D316" s="54">
        <f>D309</f>
        <v>5.71</v>
      </c>
      <c r="E316" s="54"/>
      <c r="F316" s="54"/>
      <c r="G316" s="27"/>
    </row>
    <row r="317" spans="1:7" s="58" customFormat="1" ht="15.75">
      <c r="A317" s="85">
        <f t="shared" si="17"/>
        <v>259</v>
      </c>
      <c r="B317" s="29" t="s">
        <v>178</v>
      </c>
      <c r="C317" s="129" t="s">
        <v>29</v>
      </c>
      <c r="D317" s="74">
        <f>19.1-6*0.7</f>
        <v>14.9</v>
      </c>
      <c r="E317" s="74"/>
      <c r="F317" s="54"/>
      <c r="G317" s="27"/>
    </row>
    <row r="318" spans="1:7" s="58" customFormat="1" ht="25.5">
      <c r="A318" s="85">
        <f t="shared" si="17"/>
        <v>260</v>
      </c>
      <c r="B318" s="29" t="s">
        <v>179</v>
      </c>
      <c r="C318" s="129" t="s">
        <v>35</v>
      </c>
      <c r="D318" s="31">
        <v>10</v>
      </c>
      <c r="E318" s="74"/>
      <c r="F318" s="54"/>
    </row>
    <row r="319" spans="1:7" s="58" customFormat="1" ht="25.5">
      <c r="A319" s="85">
        <f t="shared" si="17"/>
        <v>261</v>
      </c>
      <c r="B319" s="29" t="s">
        <v>180</v>
      </c>
      <c r="C319" s="53" t="s">
        <v>29</v>
      </c>
      <c r="D319" s="86">
        <f>22*0.9</f>
        <v>19.8</v>
      </c>
      <c r="E319" s="86"/>
      <c r="F319" s="54"/>
      <c r="G319" s="27"/>
    </row>
    <row r="320" spans="1:7" s="93" customFormat="1" ht="12.75">
      <c r="A320" s="85">
        <f t="shared" si="17"/>
        <v>262</v>
      </c>
      <c r="B320" s="29" t="s">
        <v>181</v>
      </c>
      <c r="C320" s="53" t="s">
        <v>29</v>
      </c>
      <c r="D320" s="54">
        <v>18.5</v>
      </c>
      <c r="E320" s="54"/>
      <c r="F320" s="54"/>
      <c r="G320" s="58"/>
    </row>
    <row r="321" spans="1:7" s="27" customFormat="1" ht="15.75">
      <c r="A321" s="85">
        <f t="shared" si="17"/>
        <v>263</v>
      </c>
      <c r="B321" s="29" t="s">
        <v>182</v>
      </c>
      <c r="C321" s="53" t="s">
        <v>35</v>
      </c>
      <c r="D321" s="86">
        <v>329.3</v>
      </c>
      <c r="E321" s="86"/>
      <c r="F321" s="54"/>
    </row>
    <row r="322" spans="1:7" s="27" customFormat="1" ht="15.75">
      <c r="A322" s="130"/>
      <c r="B322" s="168" t="s">
        <v>697</v>
      </c>
      <c r="C322" s="174"/>
      <c r="D322" s="99"/>
      <c r="E322" s="99"/>
      <c r="F322" s="97"/>
    </row>
    <row r="323" spans="1:7" s="58" customFormat="1" ht="12.75">
      <c r="A323" s="41" t="s">
        <v>110</v>
      </c>
      <c r="B323" s="271" t="s">
        <v>186</v>
      </c>
      <c r="C323" s="272"/>
      <c r="D323" s="272"/>
      <c r="E323" s="272"/>
      <c r="F323" s="273"/>
    </row>
    <row r="324" spans="1:7" s="58" customFormat="1" ht="15.75">
      <c r="A324" s="51"/>
      <c r="B324" s="98" t="s">
        <v>184</v>
      </c>
      <c r="C324" s="53"/>
      <c r="D324" s="54"/>
      <c r="E324" s="54"/>
      <c r="F324" s="54"/>
      <c r="G324" s="27"/>
    </row>
    <row r="325" spans="1:7" s="58" customFormat="1" ht="25.5">
      <c r="A325" s="85">
        <f>A321+1</f>
        <v>264</v>
      </c>
      <c r="B325" s="29" t="s">
        <v>645</v>
      </c>
      <c r="C325" s="53" t="s">
        <v>35</v>
      </c>
      <c r="D325" s="86">
        <v>12</v>
      </c>
      <c r="E325" s="132"/>
      <c r="F325" s="54"/>
    </row>
    <row r="326" spans="1:7" s="58" customFormat="1" ht="15" customHeight="1">
      <c r="A326" s="85">
        <f t="shared" ref="A326:A342" si="18">A325+1</f>
        <v>265</v>
      </c>
      <c r="B326" s="29" t="s">
        <v>187</v>
      </c>
      <c r="C326" s="53" t="s">
        <v>35</v>
      </c>
      <c r="D326" s="86">
        <v>16.88</v>
      </c>
      <c r="E326" s="132"/>
      <c r="F326" s="54"/>
    </row>
    <row r="327" spans="1:7" s="58" customFormat="1" ht="15" customHeight="1">
      <c r="A327" s="85">
        <f t="shared" si="18"/>
        <v>266</v>
      </c>
      <c r="B327" s="29" t="s">
        <v>188</v>
      </c>
      <c r="C327" s="53" t="s">
        <v>31</v>
      </c>
      <c r="D327" s="86">
        <v>3</v>
      </c>
      <c r="E327" s="132"/>
      <c r="F327" s="54"/>
    </row>
    <row r="328" spans="1:7" s="58" customFormat="1" ht="15" customHeight="1">
      <c r="A328" s="85">
        <f t="shared" si="18"/>
        <v>267</v>
      </c>
      <c r="B328" s="29" t="s">
        <v>189</v>
      </c>
      <c r="C328" s="53" t="s">
        <v>31</v>
      </c>
      <c r="D328" s="86">
        <v>1</v>
      </c>
      <c r="E328" s="132"/>
      <c r="F328" s="54"/>
    </row>
    <row r="329" spans="1:7" s="58" customFormat="1" ht="15" customHeight="1">
      <c r="A329" s="85">
        <f t="shared" si="18"/>
        <v>268</v>
      </c>
      <c r="B329" s="85" t="s">
        <v>164</v>
      </c>
      <c r="C329" s="53" t="s">
        <v>35</v>
      </c>
      <c r="D329" s="86">
        <v>334.03</v>
      </c>
      <c r="E329" s="132"/>
      <c r="F329" s="54"/>
    </row>
    <row r="330" spans="1:7" s="58" customFormat="1" ht="15" customHeight="1">
      <c r="A330" s="85">
        <f t="shared" si="18"/>
        <v>269</v>
      </c>
      <c r="B330" s="85" t="s">
        <v>96</v>
      </c>
      <c r="C330" s="53" t="s">
        <v>35</v>
      </c>
      <c r="D330" s="86">
        <v>33.4</v>
      </c>
      <c r="E330" s="132"/>
      <c r="F330" s="54"/>
      <c r="G330" s="55"/>
    </row>
    <row r="331" spans="1:7" s="58" customFormat="1" ht="15" customHeight="1">
      <c r="A331" s="85">
        <f t="shared" si="18"/>
        <v>270</v>
      </c>
      <c r="B331" s="29" t="s">
        <v>165</v>
      </c>
      <c r="C331" s="129" t="s">
        <v>42</v>
      </c>
      <c r="D331" s="74">
        <v>1</v>
      </c>
      <c r="E331" s="132"/>
      <c r="F331" s="54"/>
    </row>
    <row r="332" spans="1:7" s="58" customFormat="1" ht="15" customHeight="1">
      <c r="A332" s="85">
        <f t="shared" si="18"/>
        <v>271</v>
      </c>
      <c r="B332" s="85" t="s">
        <v>167</v>
      </c>
      <c r="C332" s="53" t="s">
        <v>35</v>
      </c>
      <c r="D332" s="54">
        <v>421.73</v>
      </c>
      <c r="E332" s="132"/>
      <c r="F332" s="54"/>
    </row>
    <row r="333" spans="1:7" s="58" customFormat="1" ht="15" customHeight="1">
      <c r="A333" s="85">
        <f t="shared" si="18"/>
        <v>272</v>
      </c>
      <c r="B333" s="29" t="s">
        <v>502</v>
      </c>
      <c r="C333" s="129" t="s">
        <v>35</v>
      </c>
      <c r="D333" s="74">
        <v>421.73</v>
      </c>
      <c r="E333" s="78"/>
      <c r="F333" s="54"/>
    </row>
    <row r="334" spans="1:7" s="58" customFormat="1" ht="15" customHeight="1">
      <c r="A334" s="85">
        <f t="shared" si="18"/>
        <v>273</v>
      </c>
      <c r="B334" s="29" t="s">
        <v>190</v>
      </c>
      <c r="C334" s="129" t="s">
        <v>35</v>
      </c>
      <c r="D334" s="74">
        <v>33.4</v>
      </c>
      <c r="E334" s="78"/>
      <c r="F334" s="54"/>
    </row>
    <row r="335" spans="1:7" s="58" customFormat="1" ht="25.5">
      <c r="A335" s="85">
        <f t="shared" si="18"/>
        <v>274</v>
      </c>
      <c r="B335" s="29" t="s">
        <v>191</v>
      </c>
      <c r="C335" s="129" t="s">
        <v>29</v>
      </c>
      <c r="D335" s="74">
        <v>75.5</v>
      </c>
      <c r="E335" s="78"/>
      <c r="F335" s="54"/>
    </row>
    <row r="336" spans="1:7" s="58" customFormat="1" ht="15" customHeight="1">
      <c r="A336" s="85">
        <f t="shared" si="18"/>
        <v>275</v>
      </c>
      <c r="B336" s="29" t="s">
        <v>192</v>
      </c>
      <c r="C336" s="53" t="s">
        <v>35</v>
      </c>
      <c r="D336" s="86">
        <f>D325</f>
        <v>12</v>
      </c>
      <c r="E336" s="132"/>
      <c r="F336" s="54"/>
    </row>
    <row r="337" spans="1:7" s="58" customFormat="1" ht="25.5">
      <c r="A337" s="85">
        <f t="shared" si="18"/>
        <v>276</v>
      </c>
      <c r="B337" s="29" t="s">
        <v>179</v>
      </c>
      <c r="C337" s="129" t="s">
        <v>35</v>
      </c>
      <c r="D337" s="31">
        <v>14</v>
      </c>
      <c r="E337" s="78"/>
      <c r="F337" s="54"/>
    </row>
    <row r="338" spans="1:7" s="58" customFormat="1" ht="15" customHeight="1">
      <c r="A338" s="85">
        <f t="shared" si="18"/>
        <v>277</v>
      </c>
      <c r="B338" s="85" t="s">
        <v>171</v>
      </c>
      <c r="C338" s="53" t="s">
        <v>35</v>
      </c>
      <c r="D338" s="86">
        <v>421.73</v>
      </c>
      <c r="E338" s="132"/>
      <c r="F338" s="54"/>
    </row>
    <row r="339" spans="1:7" s="58" customFormat="1" ht="15" customHeight="1">
      <c r="A339" s="85">
        <f t="shared" si="18"/>
        <v>278</v>
      </c>
      <c r="B339" s="85" t="s">
        <v>193</v>
      </c>
      <c r="C339" s="53" t="s">
        <v>35</v>
      </c>
      <c r="D339" s="86">
        <v>137.56</v>
      </c>
      <c r="E339" s="132"/>
      <c r="F339" s="54"/>
    </row>
    <row r="340" spans="1:7">
      <c r="A340" s="85">
        <f t="shared" si="18"/>
        <v>279</v>
      </c>
      <c r="B340" s="29" t="s">
        <v>173</v>
      </c>
      <c r="C340" s="53" t="s">
        <v>35</v>
      </c>
      <c r="D340" s="86">
        <v>421.73</v>
      </c>
      <c r="E340" s="132"/>
      <c r="F340" s="54"/>
    </row>
    <row r="341" spans="1:7" s="58" customFormat="1" ht="25.5">
      <c r="A341" s="85">
        <f t="shared" si="18"/>
        <v>280</v>
      </c>
      <c r="B341" s="29" t="s">
        <v>194</v>
      </c>
      <c r="C341" s="53" t="s">
        <v>35</v>
      </c>
      <c r="D341" s="86">
        <v>63.87</v>
      </c>
      <c r="F341" s="54"/>
    </row>
    <row r="342" spans="1:7" s="58" customFormat="1" ht="15" customHeight="1">
      <c r="A342" s="85">
        <f t="shared" si="18"/>
        <v>281</v>
      </c>
      <c r="B342" s="29" t="s">
        <v>182</v>
      </c>
      <c r="C342" s="53" t="s">
        <v>35</v>
      </c>
      <c r="D342" s="86">
        <v>136.25</v>
      </c>
      <c r="E342" s="133"/>
      <c r="F342" s="54"/>
      <c r="G342" s="27"/>
    </row>
    <row r="343" spans="1:7" s="58" customFormat="1" ht="15" customHeight="1">
      <c r="A343" s="51"/>
      <c r="B343" s="98" t="s">
        <v>648</v>
      </c>
      <c r="C343" s="53"/>
      <c r="D343" s="54"/>
      <c r="E343" s="54"/>
      <c r="F343" s="54"/>
    </row>
    <row r="344" spans="1:7" s="58" customFormat="1" ht="12.75">
      <c r="A344" s="85">
        <f>A342+1</f>
        <v>282</v>
      </c>
      <c r="B344" s="29" t="s">
        <v>189</v>
      </c>
      <c r="C344" s="129" t="s">
        <v>31</v>
      </c>
      <c r="D344" s="74">
        <v>3</v>
      </c>
      <c r="E344" s="78"/>
      <c r="F344" s="54"/>
    </row>
    <row r="345" spans="1:7" s="58" customFormat="1" ht="12.75">
      <c r="A345" s="85">
        <f t="shared" ref="A345:A357" si="19">A344+1</f>
        <v>283</v>
      </c>
      <c r="B345" s="29" t="s">
        <v>164</v>
      </c>
      <c r="C345" s="129" t="s">
        <v>35</v>
      </c>
      <c r="D345" s="74">
        <v>324.37</v>
      </c>
      <c r="E345" s="78"/>
      <c r="F345" s="54"/>
    </row>
    <row r="346" spans="1:7" s="58" customFormat="1" ht="12.75">
      <c r="A346" s="85">
        <f t="shared" si="19"/>
        <v>284</v>
      </c>
      <c r="B346" s="29" t="s">
        <v>96</v>
      </c>
      <c r="C346" s="129" t="s">
        <v>35</v>
      </c>
      <c r="D346" s="74">
        <v>32.44</v>
      </c>
      <c r="E346" s="78"/>
      <c r="F346" s="54"/>
    </row>
    <row r="347" spans="1:7" s="58" customFormat="1" ht="12.75">
      <c r="A347" s="85">
        <f t="shared" si="19"/>
        <v>285</v>
      </c>
      <c r="B347" s="29" t="s">
        <v>165</v>
      </c>
      <c r="C347" s="129" t="s">
        <v>42</v>
      </c>
      <c r="D347" s="74">
        <v>1</v>
      </c>
      <c r="E347" s="78"/>
      <c r="F347" s="54"/>
    </row>
    <row r="348" spans="1:7" s="58" customFormat="1" ht="12.75">
      <c r="A348" s="85">
        <f t="shared" si="19"/>
        <v>286</v>
      </c>
      <c r="B348" s="29" t="s">
        <v>167</v>
      </c>
      <c r="C348" s="129" t="s">
        <v>35</v>
      </c>
      <c r="D348" s="74">
        <v>324.37</v>
      </c>
      <c r="E348" s="78"/>
      <c r="F348" s="54"/>
    </row>
    <row r="349" spans="1:7" s="58" customFormat="1" ht="12.75">
      <c r="A349" s="85">
        <f t="shared" si="19"/>
        <v>287</v>
      </c>
      <c r="B349" s="29" t="s">
        <v>166</v>
      </c>
      <c r="C349" s="129" t="s">
        <v>35</v>
      </c>
      <c r="D349" s="74">
        <v>324.37</v>
      </c>
      <c r="E349" s="78"/>
      <c r="F349" s="54"/>
    </row>
    <row r="350" spans="1:7" s="58" customFormat="1" ht="12.75">
      <c r="A350" s="85">
        <f t="shared" si="19"/>
        <v>288</v>
      </c>
      <c r="B350" s="29" t="s">
        <v>190</v>
      </c>
      <c r="C350" s="129" t="s">
        <v>35</v>
      </c>
      <c r="D350" s="74">
        <v>32.44</v>
      </c>
      <c r="E350" s="78"/>
      <c r="F350" s="54"/>
    </row>
    <row r="351" spans="1:7" s="58" customFormat="1" ht="25.5">
      <c r="A351" s="85">
        <f t="shared" si="19"/>
        <v>289</v>
      </c>
      <c r="B351" s="29" t="s">
        <v>191</v>
      </c>
      <c r="C351" s="129" t="s">
        <v>29</v>
      </c>
      <c r="D351" s="74">
        <v>32.700000000000003</v>
      </c>
      <c r="E351" s="78"/>
      <c r="F351" s="54"/>
    </row>
    <row r="352" spans="1:7" s="58" customFormat="1" ht="12.75">
      <c r="A352" s="85">
        <f t="shared" si="19"/>
        <v>290</v>
      </c>
      <c r="B352" s="29" t="s">
        <v>171</v>
      </c>
      <c r="C352" s="129" t="s">
        <v>35</v>
      </c>
      <c r="D352" s="74">
        <v>169.57</v>
      </c>
      <c r="E352" s="78"/>
      <c r="F352" s="54"/>
    </row>
    <row r="353" spans="1:7" s="58" customFormat="1" ht="12.75">
      <c r="A353" s="85">
        <f t="shared" si="19"/>
        <v>291</v>
      </c>
      <c r="B353" s="29" t="s">
        <v>653</v>
      </c>
      <c r="C353" s="129" t="s">
        <v>35</v>
      </c>
      <c r="D353" s="74">
        <v>154.80000000000001</v>
      </c>
      <c r="E353" s="78"/>
      <c r="F353" s="54"/>
    </row>
    <row r="354" spans="1:7" s="58" customFormat="1" ht="12.75">
      <c r="A354" s="85">
        <f t="shared" si="19"/>
        <v>292</v>
      </c>
      <c r="B354" s="29" t="s">
        <v>197</v>
      </c>
      <c r="C354" s="129" t="s">
        <v>35</v>
      </c>
      <c r="D354" s="74">
        <v>169.57</v>
      </c>
      <c r="E354" s="78"/>
      <c r="F354" s="54"/>
    </row>
    <row r="355" spans="1:7" s="58" customFormat="1" ht="25.5">
      <c r="A355" s="85">
        <f t="shared" si="19"/>
        <v>293</v>
      </c>
      <c r="B355" s="29" t="s">
        <v>654</v>
      </c>
      <c r="C355" s="129" t="s">
        <v>35</v>
      </c>
      <c r="D355" s="74">
        <v>154.80000000000001</v>
      </c>
      <c r="E355" s="78"/>
      <c r="F355" s="54"/>
    </row>
    <row r="356" spans="1:7" s="58" customFormat="1" ht="12.75">
      <c r="A356" s="85">
        <f t="shared" si="19"/>
        <v>294</v>
      </c>
      <c r="B356" s="29" t="s">
        <v>651</v>
      </c>
      <c r="C356" s="53" t="s">
        <v>35</v>
      </c>
      <c r="D356" s="86">
        <v>154.5</v>
      </c>
      <c r="E356" s="132"/>
      <c r="F356" s="54"/>
    </row>
    <row r="357" spans="1:7" s="58" customFormat="1" ht="25.5">
      <c r="A357" s="85">
        <f t="shared" si="19"/>
        <v>295</v>
      </c>
      <c r="B357" s="29" t="s">
        <v>652</v>
      </c>
      <c r="C357" s="53" t="s">
        <v>35</v>
      </c>
      <c r="D357" s="86">
        <f>D356</f>
        <v>154.5</v>
      </c>
      <c r="E357" s="132"/>
      <c r="F357" s="54"/>
    </row>
    <row r="358" spans="1:7" s="27" customFormat="1" ht="15" customHeight="1">
      <c r="A358" s="130"/>
      <c r="B358" s="168" t="s">
        <v>675</v>
      </c>
      <c r="C358" s="174"/>
      <c r="D358" s="99"/>
      <c r="E358" s="99"/>
      <c r="F358" s="97"/>
      <c r="G358" s="58"/>
    </row>
    <row r="359" spans="1:7" s="58" customFormat="1" ht="12.75">
      <c r="A359" s="41" t="s">
        <v>649</v>
      </c>
      <c r="B359" s="271" t="s">
        <v>200</v>
      </c>
      <c r="C359" s="272"/>
      <c r="D359" s="272"/>
      <c r="E359" s="272"/>
      <c r="F359" s="273">
        <f t="shared" ref="F359" si="20">D359*E359</f>
        <v>0</v>
      </c>
    </row>
    <row r="360" spans="1:7" s="58" customFormat="1" ht="15" customHeight="1">
      <c r="A360" s="51"/>
      <c r="B360" s="98" t="s">
        <v>184</v>
      </c>
      <c r="C360" s="53"/>
      <c r="D360" s="54"/>
      <c r="E360" s="54"/>
      <c r="F360" s="54"/>
    </row>
    <row r="361" spans="1:7" s="58" customFormat="1" ht="25.5">
      <c r="A361" s="85">
        <f>A357+1</f>
        <v>296</v>
      </c>
      <c r="B361" s="29" t="s">
        <v>645</v>
      </c>
      <c r="C361" s="53" t="s">
        <v>35</v>
      </c>
      <c r="D361" s="86">
        <v>12</v>
      </c>
      <c r="E361" s="132"/>
      <c r="F361" s="54"/>
    </row>
    <row r="362" spans="1:7" s="58" customFormat="1" ht="15" customHeight="1">
      <c r="A362" s="85">
        <f t="shared" ref="A362:A376" si="21">A361+1</f>
        <v>297</v>
      </c>
      <c r="B362" s="85" t="s">
        <v>164</v>
      </c>
      <c r="C362" s="53" t="s">
        <v>35</v>
      </c>
      <c r="D362" s="86">
        <v>314.54000000000002</v>
      </c>
      <c r="E362" s="132"/>
      <c r="F362" s="54"/>
    </row>
    <row r="363" spans="1:7" s="58" customFormat="1" ht="12.75">
      <c r="A363" s="85">
        <f t="shared" si="21"/>
        <v>298</v>
      </c>
      <c r="B363" s="29" t="s">
        <v>96</v>
      </c>
      <c r="C363" s="53" t="s">
        <v>35</v>
      </c>
      <c r="D363" s="86">
        <v>2</v>
      </c>
      <c r="E363" s="132"/>
      <c r="F363" s="54"/>
    </row>
    <row r="364" spans="1:7" s="58" customFormat="1" ht="12.75">
      <c r="A364" s="85">
        <f t="shared" si="21"/>
        <v>299</v>
      </c>
      <c r="B364" s="29" t="s">
        <v>165</v>
      </c>
      <c r="C364" s="53" t="s">
        <v>42</v>
      </c>
      <c r="D364" s="86">
        <v>2</v>
      </c>
      <c r="E364" s="132"/>
      <c r="F364" s="54"/>
    </row>
    <row r="365" spans="1:7" s="58" customFormat="1" ht="12.75">
      <c r="A365" s="85">
        <f t="shared" si="21"/>
        <v>300</v>
      </c>
      <c r="B365" s="29" t="s">
        <v>167</v>
      </c>
      <c r="C365" s="53" t="s">
        <v>35</v>
      </c>
      <c r="D365" s="86">
        <v>314.54000000000002</v>
      </c>
      <c r="E365" s="132"/>
      <c r="F365" s="54"/>
    </row>
    <row r="366" spans="1:7" s="58" customFormat="1" ht="12.75">
      <c r="A366" s="85">
        <f t="shared" si="21"/>
        <v>301</v>
      </c>
      <c r="B366" s="29" t="s">
        <v>166</v>
      </c>
      <c r="C366" s="53" t="s">
        <v>35</v>
      </c>
      <c r="D366" s="86">
        <v>314.54000000000002</v>
      </c>
      <c r="E366" s="132"/>
      <c r="F366" s="54"/>
    </row>
    <row r="367" spans="1:7" s="58" customFormat="1" ht="12.75">
      <c r="A367" s="85">
        <f t="shared" si="21"/>
        <v>302</v>
      </c>
      <c r="B367" s="29" t="s">
        <v>190</v>
      </c>
      <c r="C367" s="53" t="s">
        <v>35</v>
      </c>
      <c r="D367" s="86">
        <v>62.91</v>
      </c>
      <c r="E367" s="132"/>
      <c r="F367" s="54"/>
    </row>
    <row r="368" spans="1:7" s="58" customFormat="1" ht="25.5">
      <c r="A368" s="85">
        <f t="shared" si="21"/>
        <v>303</v>
      </c>
      <c r="B368" s="29" t="s">
        <v>191</v>
      </c>
      <c r="C368" s="53" t="s">
        <v>29</v>
      </c>
      <c r="D368" s="86">
        <v>58</v>
      </c>
      <c r="E368" s="132"/>
      <c r="F368" s="54"/>
    </row>
    <row r="369" spans="1:7" s="58" customFormat="1" ht="12.75">
      <c r="A369" s="85">
        <f t="shared" si="21"/>
        <v>304</v>
      </c>
      <c r="B369" s="29" t="s">
        <v>192</v>
      </c>
      <c r="C369" s="53" t="s">
        <v>35</v>
      </c>
      <c r="D369" s="86">
        <f>D361</f>
        <v>12</v>
      </c>
      <c r="E369" s="132"/>
      <c r="F369" s="54"/>
    </row>
    <row r="370" spans="1:7" s="58" customFormat="1" ht="25.5">
      <c r="A370" s="85">
        <f t="shared" si="21"/>
        <v>305</v>
      </c>
      <c r="B370" s="29" t="s">
        <v>179</v>
      </c>
      <c r="C370" s="53" t="s">
        <v>35</v>
      </c>
      <c r="D370" s="86">
        <v>16</v>
      </c>
      <c r="E370" s="132"/>
      <c r="F370" s="54"/>
    </row>
    <row r="371" spans="1:7" s="58" customFormat="1" ht="15" customHeight="1">
      <c r="A371" s="85">
        <f t="shared" si="21"/>
        <v>306</v>
      </c>
      <c r="B371" s="85" t="s">
        <v>171</v>
      </c>
      <c r="C371" s="53" t="s">
        <v>35</v>
      </c>
      <c r="D371" s="86">
        <v>263.23</v>
      </c>
      <c r="E371" s="132"/>
      <c r="F371" s="54"/>
    </row>
    <row r="372" spans="1:7" s="58" customFormat="1" ht="12.75">
      <c r="A372" s="85">
        <f t="shared" si="21"/>
        <v>307</v>
      </c>
      <c r="B372" s="85" t="s">
        <v>193</v>
      </c>
      <c r="C372" s="53" t="s">
        <v>35</v>
      </c>
      <c r="D372" s="86">
        <v>122.25</v>
      </c>
      <c r="E372" s="132"/>
      <c r="F372" s="54"/>
    </row>
    <row r="373" spans="1:7">
      <c r="A373" s="85">
        <f t="shared" si="21"/>
        <v>308</v>
      </c>
      <c r="B373" s="85" t="s">
        <v>173</v>
      </c>
      <c r="C373" s="53" t="s">
        <v>35</v>
      </c>
      <c r="D373" s="86">
        <v>256.51</v>
      </c>
      <c r="E373" s="132"/>
      <c r="F373" s="54"/>
    </row>
    <row r="374" spans="1:7" s="58" customFormat="1" ht="25.5">
      <c r="A374" s="85">
        <f t="shared" si="21"/>
        <v>309</v>
      </c>
      <c r="B374" s="29" t="s">
        <v>201</v>
      </c>
      <c r="C374" s="53" t="s">
        <v>35</v>
      </c>
      <c r="D374" s="86">
        <v>58.03</v>
      </c>
      <c r="F374" s="54"/>
    </row>
    <row r="375" spans="1:7" s="27" customFormat="1" ht="12.75" customHeight="1">
      <c r="A375" s="85">
        <f t="shared" si="21"/>
        <v>310</v>
      </c>
      <c r="B375" s="29" t="s">
        <v>182</v>
      </c>
      <c r="C375" s="53" t="s">
        <v>35</v>
      </c>
      <c r="D375" s="86">
        <v>92.03</v>
      </c>
      <c r="E375" s="133"/>
      <c r="F375" s="54"/>
      <c r="G375" s="58"/>
    </row>
    <row r="376" spans="1:7" s="58" customFormat="1" ht="12.75" customHeight="1">
      <c r="A376" s="85">
        <f t="shared" si="21"/>
        <v>311</v>
      </c>
      <c r="B376" s="29" t="s">
        <v>202</v>
      </c>
      <c r="C376" s="53" t="s">
        <v>35</v>
      </c>
      <c r="D376" s="86">
        <v>9</v>
      </c>
      <c r="E376" s="133"/>
      <c r="F376" s="54"/>
      <c r="G376" s="27"/>
    </row>
    <row r="377" spans="1:7" s="58" customFormat="1" ht="12.75" customHeight="1">
      <c r="A377" s="131"/>
      <c r="B377" s="29"/>
      <c r="C377" s="53"/>
      <c r="D377" s="86"/>
      <c r="E377" s="133"/>
      <c r="F377" s="54"/>
      <c r="G377" s="27"/>
    </row>
    <row r="378" spans="1:7" s="58" customFormat="1" ht="12.75">
      <c r="A378" s="51"/>
      <c r="B378" s="98" t="s">
        <v>647</v>
      </c>
      <c r="C378" s="53"/>
      <c r="D378" s="54"/>
      <c r="E378" s="54"/>
      <c r="F378" s="54"/>
    </row>
    <row r="379" spans="1:7" s="58" customFormat="1" ht="12.75">
      <c r="A379" s="85">
        <f>A376+1</f>
        <v>312</v>
      </c>
      <c r="B379" s="85" t="s">
        <v>164</v>
      </c>
      <c r="C379" s="53" t="s">
        <v>35</v>
      </c>
      <c r="D379" s="86">
        <v>499.33</v>
      </c>
      <c r="E379" s="132"/>
      <c r="F379" s="54"/>
    </row>
    <row r="380" spans="1:7" s="58" customFormat="1">
      <c r="A380" s="85">
        <f t="shared" ref="A380:A392" si="22">A379+1</f>
        <v>313</v>
      </c>
      <c r="B380" s="85" t="s">
        <v>96</v>
      </c>
      <c r="C380" s="53" t="s">
        <v>35</v>
      </c>
      <c r="D380" s="86">
        <v>49.93</v>
      </c>
      <c r="E380" s="132"/>
      <c r="F380" s="54"/>
      <c r="G380" s="55"/>
    </row>
    <row r="381" spans="1:7" s="58" customFormat="1" ht="12.75">
      <c r="A381" s="85">
        <f t="shared" si="22"/>
        <v>314</v>
      </c>
      <c r="B381" s="29" t="s">
        <v>165</v>
      </c>
      <c r="C381" s="129" t="s">
        <v>42</v>
      </c>
      <c r="D381" s="74">
        <v>1.5</v>
      </c>
      <c r="E381" s="132"/>
      <c r="F381" s="54"/>
    </row>
    <row r="382" spans="1:7" s="58" customFormat="1" ht="12.75">
      <c r="A382" s="85">
        <f t="shared" si="22"/>
        <v>315</v>
      </c>
      <c r="B382" s="85" t="s">
        <v>167</v>
      </c>
      <c r="C382" s="53" t="s">
        <v>35</v>
      </c>
      <c r="D382" s="54">
        <v>499.33</v>
      </c>
      <c r="E382" s="132"/>
      <c r="F382" s="54"/>
    </row>
    <row r="383" spans="1:7" s="58" customFormat="1" ht="12.75">
      <c r="A383" s="85">
        <f t="shared" si="22"/>
        <v>316</v>
      </c>
      <c r="B383" s="29" t="s">
        <v>166</v>
      </c>
      <c r="C383" s="53" t="s">
        <v>35</v>
      </c>
      <c r="D383" s="54">
        <v>499.33</v>
      </c>
      <c r="E383" s="132"/>
      <c r="F383" s="54"/>
    </row>
    <row r="384" spans="1:7" s="58" customFormat="1" ht="12.75">
      <c r="A384" s="85">
        <f t="shared" si="22"/>
        <v>317</v>
      </c>
      <c r="B384" s="85" t="s">
        <v>190</v>
      </c>
      <c r="C384" s="53" t="s">
        <v>35</v>
      </c>
      <c r="D384" s="54">
        <v>49.93</v>
      </c>
      <c r="E384" s="132"/>
      <c r="F384" s="54"/>
    </row>
    <row r="385" spans="1:7" s="58" customFormat="1" ht="25.5">
      <c r="A385" s="85">
        <f t="shared" si="22"/>
        <v>318</v>
      </c>
      <c r="B385" s="29" t="s">
        <v>191</v>
      </c>
      <c r="C385" s="53" t="s">
        <v>29</v>
      </c>
      <c r="D385" s="86">
        <v>113.4</v>
      </c>
      <c r="E385" s="132"/>
      <c r="F385" s="54"/>
    </row>
    <row r="386" spans="1:7" s="58" customFormat="1" ht="25.5">
      <c r="A386" s="85">
        <f t="shared" si="22"/>
        <v>319</v>
      </c>
      <c r="B386" s="29" t="s">
        <v>179</v>
      </c>
      <c r="C386" s="129" t="s">
        <v>35</v>
      </c>
      <c r="D386" s="74">
        <v>33</v>
      </c>
      <c r="E386" s="78"/>
      <c r="F386" s="54"/>
    </row>
    <row r="387" spans="1:7" s="58" customFormat="1" ht="12.75">
      <c r="A387" s="85">
        <f t="shared" si="22"/>
        <v>320</v>
      </c>
      <c r="B387" s="85" t="s">
        <v>171</v>
      </c>
      <c r="C387" s="53" t="s">
        <v>35</v>
      </c>
      <c r="D387" s="86">
        <v>219.72</v>
      </c>
      <c r="E387" s="132"/>
      <c r="F387" s="54"/>
    </row>
    <row r="388" spans="1:7" s="58" customFormat="1" ht="25.5">
      <c r="A388" s="85">
        <f t="shared" si="22"/>
        <v>321</v>
      </c>
      <c r="B388" s="29" t="s">
        <v>196</v>
      </c>
      <c r="C388" s="53" t="s">
        <v>35</v>
      </c>
      <c r="D388" s="86">
        <v>279.61</v>
      </c>
      <c r="E388" s="132"/>
      <c r="F388" s="54"/>
    </row>
    <row r="389" spans="1:7">
      <c r="A389" s="85">
        <f t="shared" si="22"/>
        <v>322</v>
      </c>
      <c r="B389" s="85" t="s">
        <v>197</v>
      </c>
      <c r="C389" s="53" t="s">
        <v>35</v>
      </c>
      <c r="D389" s="86">
        <v>219.72</v>
      </c>
      <c r="E389" s="132"/>
      <c r="F389" s="54"/>
    </row>
    <row r="390" spans="1:7" s="58" customFormat="1" ht="25.5">
      <c r="A390" s="85">
        <f t="shared" si="22"/>
        <v>323</v>
      </c>
      <c r="B390" s="29" t="s">
        <v>198</v>
      </c>
      <c r="C390" s="53" t="s">
        <v>35</v>
      </c>
      <c r="D390" s="86">
        <v>279.61</v>
      </c>
      <c r="E390" s="132"/>
      <c r="F390" s="54"/>
    </row>
    <row r="391" spans="1:7" s="58" customFormat="1" ht="12.75">
      <c r="A391" s="85">
        <f t="shared" si="22"/>
        <v>324</v>
      </c>
      <c r="B391" s="29" t="s">
        <v>651</v>
      </c>
      <c r="C391" s="53" t="s">
        <v>35</v>
      </c>
      <c r="D391" s="86">
        <v>279.25</v>
      </c>
      <c r="E391" s="132"/>
      <c r="F391" s="54"/>
    </row>
    <row r="392" spans="1:7" s="58" customFormat="1" ht="25.5">
      <c r="A392" s="85">
        <f t="shared" si="22"/>
        <v>325</v>
      </c>
      <c r="B392" s="29" t="s">
        <v>652</v>
      </c>
      <c r="C392" s="53" t="s">
        <v>35</v>
      </c>
      <c r="D392" s="86">
        <v>279.25</v>
      </c>
      <c r="E392" s="132"/>
      <c r="F392" s="54"/>
    </row>
    <row r="393" spans="1:7" s="27" customFormat="1" ht="15.75">
      <c r="A393" s="130"/>
      <c r="B393" s="168" t="s">
        <v>676</v>
      </c>
      <c r="C393" s="174"/>
      <c r="D393" s="99"/>
      <c r="E393" s="99"/>
      <c r="F393" s="97"/>
      <c r="G393" s="58"/>
    </row>
    <row r="394" spans="1:7" s="58" customFormat="1" ht="12.75">
      <c r="A394" s="41" t="s">
        <v>650</v>
      </c>
      <c r="B394" s="271" t="s">
        <v>204</v>
      </c>
      <c r="C394" s="272"/>
      <c r="D394" s="272"/>
      <c r="E394" s="272"/>
      <c r="F394" s="273"/>
    </row>
    <row r="395" spans="1:7" s="58" customFormat="1" ht="15.75">
      <c r="A395" s="51"/>
      <c r="B395" s="98" t="s">
        <v>184</v>
      </c>
      <c r="C395" s="53"/>
      <c r="D395" s="54"/>
      <c r="E395" s="54"/>
      <c r="F395" s="54"/>
      <c r="G395" s="27"/>
    </row>
    <row r="396" spans="1:7" s="58" customFormat="1" ht="25.5">
      <c r="A396" s="85">
        <f>A392+1</f>
        <v>326</v>
      </c>
      <c r="B396" s="29" t="s">
        <v>645</v>
      </c>
      <c r="C396" s="53" t="s">
        <v>35</v>
      </c>
      <c r="D396" s="86">
        <v>15</v>
      </c>
      <c r="E396" s="132"/>
      <c r="F396" s="54"/>
    </row>
    <row r="397" spans="1:7" s="58" customFormat="1" ht="12.75">
      <c r="A397" s="85">
        <f t="shared" ref="A397:A411" si="23">A396+1</f>
        <v>327</v>
      </c>
      <c r="B397" s="29" t="s">
        <v>164</v>
      </c>
      <c r="C397" s="53" t="s">
        <v>35</v>
      </c>
      <c r="D397" s="86">
        <v>327.24</v>
      </c>
      <c r="E397" s="132"/>
      <c r="F397" s="54"/>
    </row>
    <row r="398" spans="1:7" s="58" customFormat="1" ht="12.75">
      <c r="A398" s="85">
        <f t="shared" si="23"/>
        <v>328</v>
      </c>
      <c r="B398" s="29" t="s">
        <v>96</v>
      </c>
      <c r="C398" s="53" t="s">
        <v>35</v>
      </c>
      <c r="D398" s="86">
        <v>32.72</v>
      </c>
      <c r="E398" s="132"/>
      <c r="F398" s="54"/>
    </row>
    <row r="399" spans="1:7" s="58" customFormat="1" ht="12.75">
      <c r="A399" s="85">
        <f t="shared" si="23"/>
        <v>329</v>
      </c>
      <c r="B399" s="29" t="s">
        <v>165</v>
      </c>
      <c r="C399" s="53" t="s">
        <v>42</v>
      </c>
      <c r="D399" s="86">
        <v>1</v>
      </c>
      <c r="E399" s="132"/>
      <c r="F399" s="54"/>
    </row>
    <row r="400" spans="1:7" s="58" customFormat="1" ht="12.75">
      <c r="A400" s="85">
        <f t="shared" si="23"/>
        <v>330</v>
      </c>
      <c r="B400" s="29" t="s">
        <v>167</v>
      </c>
      <c r="C400" s="53" t="s">
        <v>35</v>
      </c>
      <c r="D400" s="86">
        <v>327.24</v>
      </c>
      <c r="E400" s="132"/>
      <c r="F400" s="54"/>
    </row>
    <row r="401" spans="1:7" s="58" customFormat="1" ht="12.75">
      <c r="A401" s="85">
        <f t="shared" si="23"/>
        <v>331</v>
      </c>
      <c r="B401" s="29" t="s">
        <v>502</v>
      </c>
      <c r="C401" s="53" t="s">
        <v>35</v>
      </c>
      <c r="D401" s="86">
        <v>327.24</v>
      </c>
      <c r="E401" s="132"/>
      <c r="F401" s="54"/>
    </row>
    <row r="402" spans="1:7" s="58" customFormat="1" ht="12.75">
      <c r="A402" s="85">
        <f t="shared" si="23"/>
        <v>332</v>
      </c>
      <c r="B402" s="29" t="s">
        <v>190</v>
      </c>
      <c r="C402" s="53" t="s">
        <v>35</v>
      </c>
      <c r="D402" s="86">
        <v>32.72</v>
      </c>
      <c r="E402" s="132"/>
      <c r="F402" s="54"/>
    </row>
    <row r="403" spans="1:7" s="58" customFormat="1" ht="25.5">
      <c r="A403" s="85">
        <f t="shared" si="23"/>
        <v>333</v>
      </c>
      <c r="B403" s="29" t="s">
        <v>191</v>
      </c>
      <c r="C403" s="53" t="s">
        <v>29</v>
      </c>
      <c r="D403" s="86">
        <v>56.2</v>
      </c>
      <c r="E403" s="132"/>
      <c r="F403" s="54"/>
    </row>
    <row r="404" spans="1:7" s="58" customFormat="1" ht="12.75">
      <c r="A404" s="85">
        <f t="shared" si="23"/>
        <v>334</v>
      </c>
      <c r="B404" s="29" t="s">
        <v>646</v>
      </c>
      <c r="C404" s="53" t="s">
        <v>35</v>
      </c>
      <c r="D404" s="86">
        <f>D396</f>
        <v>15</v>
      </c>
      <c r="E404" s="132"/>
      <c r="F404" s="54"/>
    </row>
    <row r="405" spans="1:7" s="58" customFormat="1" ht="25.5">
      <c r="A405" s="85">
        <f t="shared" si="23"/>
        <v>335</v>
      </c>
      <c r="B405" s="29" t="s">
        <v>179</v>
      </c>
      <c r="C405" s="53" t="s">
        <v>35</v>
      </c>
      <c r="D405" s="86">
        <v>11</v>
      </c>
      <c r="E405" s="132"/>
      <c r="F405" s="54"/>
    </row>
    <row r="406" spans="1:7" s="58" customFormat="1" ht="12.75">
      <c r="A406" s="85">
        <f t="shared" si="23"/>
        <v>336</v>
      </c>
      <c r="B406" s="29" t="s">
        <v>171</v>
      </c>
      <c r="C406" s="53" t="s">
        <v>35</v>
      </c>
      <c r="D406" s="86">
        <v>327.24</v>
      </c>
      <c r="E406" s="132"/>
      <c r="F406" s="54"/>
    </row>
    <row r="407" spans="1:7" s="58" customFormat="1" ht="12.75">
      <c r="A407" s="85">
        <f t="shared" si="23"/>
        <v>337</v>
      </c>
      <c r="B407" s="29" t="s">
        <v>193</v>
      </c>
      <c r="C407" s="53" t="s">
        <v>35</v>
      </c>
      <c r="D407" s="86">
        <v>77.75</v>
      </c>
      <c r="E407" s="132"/>
      <c r="F407" s="54"/>
    </row>
    <row r="408" spans="1:7" s="58" customFormat="1" ht="12.75">
      <c r="A408" s="85">
        <f t="shared" si="23"/>
        <v>338</v>
      </c>
      <c r="B408" s="29" t="s">
        <v>205</v>
      </c>
      <c r="C408" s="53" t="s">
        <v>35</v>
      </c>
      <c r="D408" s="86">
        <v>370.84</v>
      </c>
      <c r="E408" s="132"/>
      <c r="F408" s="54"/>
    </row>
    <row r="409" spans="1:7" s="58" customFormat="1" ht="25.5">
      <c r="A409" s="85">
        <f t="shared" si="23"/>
        <v>339</v>
      </c>
      <c r="B409" s="29" t="s">
        <v>194</v>
      </c>
      <c r="C409" s="53" t="s">
        <v>35</v>
      </c>
      <c r="D409" s="86">
        <v>34.15</v>
      </c>
      <c r="E409" s="132"/>
      <c r="F409" s="54"/>
    </row>
    <row r="410" spans="1:7" s="58" customFormat="1" ht="12.75">
      <c r="A410" s="85">
        <f t="shared" si="23"/>
        <v>340</v>
      </c>
      <c r="B410" s="29" t="s">
        <v>182</v>
      </c>
      <c r="C410" s="53" t="s">
        <v>35</v>
      </c>
      <c r="D410" s="86">
        <v>56.69</v>
      </c>
      <c r="E410" s="132"/>
      <c r="F410" s="54"/>
    </row>
    <row r="411" spans="1:7" s="93" customFormat="1" ht="12.75">
      <c r="A411" s="85">
        <f t="shared" si="23"/>
        <v>341</v>
      </c>
      <c r="B411" s="29" t="s">
        <v>202</v>
      </c>
      <c r="C411" s="53" t="s">
        <v>35</v>
      </c>
      <c r="D411" s="86">
        <v>9</v>
      </c>
      <c r="E411" s="133"/>
      <c r="F411" s="54"/>
    </row>
    <row r="412" spans="1:7">
      <c r="A412" s="131"/>
      <c r="B412" s="98" t="s">
        <v>206</v>
      </c>
      <c r="C412" s="53"/>
      <c r="D412" s="86"/>
      <c r="E412" s="133"/>
      <c r="F412" s="54"/>
      <c r="G412" s="58"/>
    </row>
    <row r="413" spans="1:7" s="58" customFormat="1" ht="25.5">
      <c r="A413" s="85">
        <f>A411+1</f>
        <v>342</v>
      </c>
      <c r="B413" s="29" t="s">
        <v>645</v>
      </c>
      <c r="C413" s="53" t="s">
        <v>35</v>
      </c>
      <c r="D413" s="86">
        <v>120.97</v>
      </c>
      <c r="E413" s="132"/>
      <c r="F413" s="54"/>
    </row>
    <row r="414" spans="1:7" s="58" customFormat="1" ht="25.5">
      <c r="A414" s="85">
        <f t="shared" ref="A414:A430" si="24">A413+1</f>
        <v>343</v>
      </c>
      <c r="B414" s="29" t="s">
        <v>638</v>
      </c>
      <c r="C414" s="53" t="s">
        <v>35</v>
      </c>
      <c r="D414" s="86">
        <v>45</v>
      </c>
      <c r="E414" s="132"/>
      <c r="F414" s="54"/>
    </row>
    <row r="415" spans="1:7" s="58" customFormat="1" ht="25.5">
      <c r="A415" s="85">
        <f t="shared" si="24"/>
        <v>344</v>
      </c>
      <c r="B415" s="29" t="s">
        <v>634</v>
      </c>
      <c r="C415" s="53" t="s">
        <v>35</v>
      </c>
      <c r="D415" s="86">
        <v>275</v>
      </c>
      <c r="E415" s="132"/>
      <c r="F415" s="54"/>
    </row>
    <row r="416" spans="1:7" s="58" customFormat="1" ht="12.75">
      <c r="A416" s="85">
        <f t="shared" si="24"/>
        <v>345</v>
      </c>
      <c r="B416" s="29" t="s">
        <v>164</v>
      </c>
      <c r="C416" s="53" t="s">
        <v>35</v>
      </c>
      <c r="D416" s="86">
        <v>377.5</v>
      </c>
      <c r="E416" s="132"/>
      <c r="F416" s="54"/>
    </row>
    <row r="417" spans="1:6" s="58" customFormat="1" ht="12.75">
      <c r="A417" s="85">
        <f t="shared" si="24"/>
        <v>346</v>
      </c>
      <c r="B417" s="29" t="s">
        <v>96</v>
      </c>
      <c r="C417" s="53" t="s">
        <v>35</v>
      </c>
      <c r="D417" s="86">
        <v>12</v>
      </c>
      <c r="E417" s="132"/>
      <c r="F417" s="54"/>
    </row>
    <row r="418" spans="1:6" s="58" customFormat="1" ht="12.75">
      <c r="A418" s="85">
        <f t="shared" si="24"/>
        <v>347</v>
      </c>
      <c r="B418" s="29" t="s">
        <v>165</v>
      </c>
      <c r="C418" s="53" t="s">
        <v>42</v>
      </c>
      <c r="D418" s="86">
        <v>80</v>
      </c>
      <c r="E418" s="132"/>
      <c r="F418" s="54"/>
    </row>
    <row r="419" spans="1:6" s="58" customFormat="1" ht="12.75">
      <c r="A419" s="85">
        <f t="shared" si="24"/>
        <v>348</v>
      </c>
      <c r="B419" s="29" t="s">
        <v>482</v>
      </c>
      <c r="C419" s="53" t="s">
        <v>35</v>
      </c>
      <c r="D419" s="86">
        <f>D416</f>
        <v>377.5</v>
      </c>
      <c r="E419" s="132"/>
      <c r="F419" s="54"/>
    </row>
    <row r="420" spans="1:6" s="58" customFormat="1" ht="12.75">
      <c r="A420" s="85">
        <f t="shared" si="24"/>
        <v>349</v>
      </c>
      <c r="B420" s="29" t="s">
        <v>532</v>
      </c>
      <c r="C420" s="53" t="s">
        <v>35</v>
      </c>
      <c r="D420" s="86">
        <f>D417</f>
        <v>12</v>
      </c>
      <c r="E420" s="132"/>
      <c r="F420" s="54"/>
    </row>
    <row r="421" spans="1:6" s="58" customFormat="1" ht="12.75">
      <c r="A421" s="85">
        <f t="shared" si="24"/>
        <v>350</v>
      </c>
      <c r="B421" s="29" t="s">
        <v>635</v>
      </c>
      <c r="C421" s="53" t="s">
        <v>35</v>
      </c>
      <c r="D421" s="86">
        <f>D416</f>
        <v>377.5</v>
      </c>
      <c r="E421" s="132"/>
      <c r="F421" s="54"/>
    </row>
    <row r="422" spans="1:6" s="58" customFormat="1" ht="25.5">
      <c r="A422" s="85">
        <f t="shared" si="24"/>
        <v>351</v>
      </c>
      <c r="B422" s="29" t="s">
        <v>636</v>
      </c>
      <c r="C422" s="53" t="s">
        <v>35</v>
      </c>
      <c r="D422" s="86">
        <f>D416</f>
        <v>377.5</v>
      </c>
      <c r="E422" s="132"/>
      <c r="F422" s="54"/>
    </row>
    <row r="423" spans="1:6" s="58" customFormat="1" ht="25.5">
      <c r="A423" s="85">
        <f t="shared" si="24"/>
        <v>352</v>
      </c>
      <c r="B423" s="29" t="s">
        <v>639</v>
      </c>
      <c r="C423" s="53" t="s">
        <v>35</v>
      </c>
      <c r="D423" s="86">
        <f>D413+D414+D415</f>
        <v>440.97</v>
      </c>
      <c r="E423" s="132"/>
      <c r="F423" s="54"/>
    </row>
    <row r="424" spans="1:6" s="58" customFormat="1" ht="25.5">
      <c r="A424" s="85">
        <f t="shared" si="24"/>
        <v>353</v>
      </c>
      <c r="B424" s="29" t="s">
        <v>640</v>
      </c>
      <c r="C424" s="53" t="s">
        <v>35</v>
      </c>
      <c r="D424" s="86">
        <f>D423</f>
        <v>440.97</v>
      </c>
      <c r="E424" s="132"/>
      <c r="F424" s="54"/>
    </row>
    <row r="425" spans="1:6" s="58" customFormat="1" ht="25.5">
      <c r="A425" s="85">
        <f t="shared" si="24"/>
        <v>354</v>
      </c>
      <c r="B425" s="29" t="s">
        <v>641</v>
      </c>
      <c r="C425" s="53" t="s">
        <v>35</v>
      </c>
      <c r="D425" s="86">
        <v>45</v>
      </c>
      <c r="E425" s="132"/>
      <c r="F425" s="54"/>
    </row>
    <row r="426" spans="1:6" s="58" customFormat="1" ht="12.75">
      <c r="A426" s="85">
        <f t="shared" si="24"/>
        <v>355</v>
      </c>
      <c r="B426" s="29" t="s">
        <v>643</v>
      </c>
      <c r="C426" s="53" t="s">
        <v>35</v>
      </c>
      <c r="D426" s="86">
        <f>D413</f>
        <v>120.97</v>
      </c>
      <c r="E426" s="132"/>
      <c r="F426" s="54"/>
    </row>
    <row r="427" spans="1:6" s="58" customFormat="1" ht="25.5">
      <c r="A427" s="85">
        <f t="shared" si="24"/>
        <v>356</v>
      </c>
      <c r="B427" s="29" t="s">
        <v>642</v>
      </c>
      <c r="C427" s="53" t="s">
        <v>35</v>
      </c>
      <c r="D427" s="86">
        <f>D415</f>
        <v>275</v>
      </c>
      <c r="E427" s="132"/>
      <c r="F427" s="54"/>
    </row>
    <row r="428" spans="1:6" s="58" customFormat="1" ht="25.5">
      <c r="A428" s="85">
        <f t="shared" si="24"/>
        <v>357</v>
      </c>
      <c r="B428" s="29" t="s">
        <v>644</v>
      </c>
      <c r="C428" s="53" t="s">
        <v>35</v>
      </c>
      <c r="D428" s="86">
        <v>275</v>
      </c>
      <c r="E428" s="132"/>
      <c r="F428" s="54"/>
    </row>
    <row r="429" spans="1:6" s="58" customFormat="1" ht="12.75">
      <c r="A429" s="85">
        <f t="shared" si="24"/>
        <v>358</v>
      </c>
      <c r="B429" s="29" t="s">
        <v>207</v>
      </c>
      <c r="C429" s="53" t="s">
        <v>29</v>
      </c>
      <c r="D429" s="86">
        <v>53.36</v>
      </c>
      <c r="E429" s="132"/>
      <c r="F429" s="54"/>
    </row>
    <row r="430" spans="1:6" s="58" customFormat="1" ht="12.75">
      <c r="A430" s="85">
        <f t="shared" si="24"/>
        <v>359</v>
      </c>
      <c r="B430" s="29" t="s">
        <v>637</v>
      </c>
      <c r="C430" s="53" t="s">
        <v>29</v>
      </c>
      <c r="D430" s="86">
        <v>125</v>
      </c>
      <c r="E430" s="132"/>
      <c r="F430" s="54"/>
    </row>
    <row r="431" spans="1:6" s="58" customFormat="1" ht="12.75">
      <c r="A431" s="85"/>
      <c r="B431" s="168" t="s">
        <v>677</v>
      </c>
      <c r="C431" s="174"/>
      <c r="D431" s="99"/>
      <c r="E431" s="99"/>
      <c r="F431" s="97"/>
    </row>
    <row r="432" spans="1:6">
      <c r="A432" s="239"/>
      <c r="B432" s="240" t="s">
        <v>685</v>
      </c>
      <c r="C432" s="239"/>
      <c r="D432" s="241"/>
      <c r="E432" s="241"/>
      <c r="F432" s="241"/>
    </row>
    <row r="433" spans="1:7" s="58" customFormat="1" ht="12.75">
      <c r="A433" s="85"/>
      <c r="B433" s="85"/>
      <c r="C433" s="53"/>
      <c r="D433" s="86"/>
      <c r="E433" s="86"/>
      <c r="F433" s="54"/>
    </row>
    <row r="434" spans="1:7" s="58" customFormat="1" ht="12.75">
      <c r="A434" s="134" t="s">
        <v>209</v>
      </c>
      <c r="B434" s="82" t="s">
        <v>5</v>
      </c>
      <c r="C434" s="83"/>
      <c r="D434" s="84"/>
      <c r="E434" s="84"/>
      <c r="F434" s="84"/>
    </row>
    <row r="435" spans="1:7" s="58" customFormat="1" ht="12.75">
      <c r="A435" s="41" t="s">
        <v>26</v>
      </c>
      <c r="B435" s="271" t="s">
        <v>210</v>
      </c>
      <c r="C435" s="272"/>
      <c r="D435" s="272"/>
      <c r="E435" s="272"/>
      <c r="F435" s="273"/>
    </row>
    <row r="436" spans="1:7" s="58" customFormat="1" ht="25.5">
      <c r="A436" s="85">
        <f>A430+1</f>
        <v>360</v>
      </c>
      <c r="B436" s="29" t="s">
        <v>211</v>
      </c>
      <c r="C436" s="53" t="s">
        <v>35</v>
      </c>
      <c r="D436" s="86">
        <v>55.65</v>
      </c>
      <c r="E436" s="132"/>
      <c r="F436" s="54"/>
    </row>
    <row r="437" spans="1:7" s="58" customFormat="1" ht="25.5">
      <c r="A437" s="85">
        <f t="shared" ref="A437:A446" si="25">A436+1</f>
        <v>361</v>
      </c>
      <c r="B437" s="29" t="s">
        <v>212</v>
      </c>
      <c r="C437" s="53" t="s">
        <v>35</v>
      </c>
      <c r="D437" s="86">
        <v>11.88</v>
      </c>
      <c r="E437" s="132"/>
      <c r="F437" s="54"/>
    </row>
    <row r="438" spans="1:7" s="58" customFormat="1" ht="25.5">
      <c r="A438" s="85">
        <f t="shared" si="25"/>
        <v>362</v>
      </c>
      <c r="B438" s="29" t="s">
        <v>213</v>
      </c>
      <c r="C438" s="53" t="s">
        <v>35</v>
      </c>
      <c r="D438" s="86">
        <v>32.5</v>
      </c>
      <c r="E438" s="132"/>
      <c r="F438" s="54"/>
    </row>
    <row r="439" spans="1:7" s="58" customFormat="1" ht="12.75">
      <c r="A439" s="85">
        <f t="shared" si="25"/>
        <v>363</v>
      </c>
      <c r="B439" s="29" t="s">
        <v>214</v>
      </c>
      <c r="C439" s="53" t="s">
        <v>29</v>
      </c>
      <c r="D439" s="86">
        <v>91</v>
      </c>
      <c r="E439" s="132"/>
      <c r="F439" s="54"/>
    </row>
    <row r="440" spans="1:7" s="58" customFormat="1" ht="12.75">
      <c r="A440" s="85">
        <f t="shared" si="25"/>
        <v>364</v>
      </c>
      <c r="B440" s="29" t="s">
        <v>215</v>
      </c>
      <c r="C440" s="53" t="s">
        <v>29</v>
      </c>
      <c r="D440" s="86">
        <v>25.68</v>
      </c>
      <c r="E440" s="132"/>
      <c r="F440" s="54"/>
    </row>
    <row r="441" spans="1:7" s="58" customFormat="1" ht="12.75">
      <c r="A441" s="85">
        <f t="shared" si="25"/>
        <v>365</v>
      </c>
      <c r="B441" s="29" t="s">
        <v>102</v>
      </c>
      <c r="C441" s="53" t="s">
        <v>29</v>
      </c>
      <c r="D441" s="86">
        <v>25.6</v>
      </c>
      <c r="E441" s="132"/>
      <c r="F441" s="54"/>
    </row>
    <row r="442" spans="1:7" s="58" customFormat="1" ht="25.5">
      <c r="A442" s="85">
        <f t="shared" si="25"/>
        <v>366</v>
      </c>
      <c r="B442" s="29" t="s">
        <v>216</v>
      </c>
      <c r="C442" s="53" t="s">
        <v>35</v>
      </c>
      <c r="D442" s="86">
        <v>40.56</v>
      </c>
      <c r="E442" s="132"/>
      <c r="F442" s="54"/>
    </row>
    <row r="443" spans="1:7" s="58" customFormat="1" ht="12.75">
      <c r="A443" s="85">
        <f t="shared" si="25"/>
        <v>367</v>
      </c>
      <c r="B443" s="29" t="s">
        <v>217</v>
      </c>
      <c r="C443" s="53" t="s">
        <v>35</v>
      </c>
      <c r="D443" s="86">
        <v>40.56</v>
      </c>
      <c r="E443" s="132"/>
      <c r="F443" s="54"/>
    </row>
    <row r="444" spans="1:7" s="58" customFormat="1" ht="12.75">
      <c r="A444" s="85">
        <f t="shared" si="25"/>
        <v>368</v>
      </c>
      <c r="B444" s="29" t="s">
        <v>218</v>
      </c>
      <c r="C444" s="53" t="s">
        <v>35</v>
      </c>
      <c r="D444" s="86">
        <v>40.56</v>
      </c>
      <c r="E444" s="132"/>
      <c r="F444" s="54"/>
    </row>
    <row r="445" spans="1:7" s="58" customFormat="1" ht="12.75">
      <c r="A445" s="85">
        <f t="shared" si="25"/>
        <v>369</v>
      </c>
      <c r="B445" s="29" t="s">
        <v>219</v>
      </c>
      <c r="C445" s="53" t="s">
        <v>35</v>
      </c>
      <c r="D445" s="86">
        <v>28</v>
      </c>
      <c r="E445" s="132"/>
      <c r="F445" s="54"/>
    </row>
    <row r="446" spans="1:7" s="58" customFormat="1" ht="12.75">
      <c r="A446" s="85">
        <f t="shared" si="25"/>
        <v>370</v>
      </c>
      <c r="B446" s="29" t="s">
        <v>220</v>
      </c>
      <c r="C446" s="53" t="s">
        <v>31</v>
      </c>
      <c r="D446" s="86">
        <v>3</v>
      </c>
      <c r="E446" s="132"/>
      <c r="F446" s="54"/>
    </row>
    <row r="447" spans="1:7" s="93" customFormat="1" ht="15" customHeight="1">
      <c r="A447" s="85"/>
      <c r="B447" s="168" t="s">
        <v>678</v>
      </c>
      <c r="C447" s="174"/>
      <c r="D447" s="99"/>
      <c r="E447" s="99"/>
      <c r="F447" s="97"/>
      <c r="G447" s="58"/>
    </row>
    <row r="448" spans="1:7" s="58" customFormat="1" ht="12.75">
      <c r="A448" s="41" t="s">
        <v>110</v>
      </c>
      <c r="B448" s="271" t="s">
        <v>221</v>
      </c>
      <c r="C448" s="272"/>
      <c r="D448" s="272"/>
      <c r="E448" s="272"/>
      <c r="F448" s="273"/>
    </row>
    <row r="449" spans="1:7" s="58" customFormat="1" ht="12.75">
      <c r="A449" s="85">
        <f>A446+1</f>
        <v>371</v>
      </c>
      <c r="B449" s="29" t="s">
        <v>222</v>
      </c>
      <c r="C449" s="53" t="s">
        <v>35</v>
      </c>
      <c r="D449" s="86">
        <v>108</v>
      </c>
      <c r="E449" s="132"/>
      <c r="F449" s="54"/>
    </row>
    <row r="450" spans="1:7" s="58" customFormat="1" ht="12.75">
      <c r="A450" s="85">
        <f t="shared" ref="A450:A460" si="26">A449+1</f>
        <v>372</v>
      </c>
      <c r="B450" s="29" t="s">
        <v>223</v>
      </c>
      <c r="C450" s="53" t="s">
        <v>31</v>
      </c>
      <c r="D450" s="86">
        <v>2</v>
      </c>
      <c r="E450" s="132"/>
      <c r="F450" s="54"/>
    </row>
    <row r="451" spans="1:7" s="58" customFormat="1" ht="12.75">
      <c r="A451" s="85">
        <f t="shared" si="26"/>
        <v>373</v>
      </c>
      <c r="B451" s="29" t="s">
        <v>224</v>
      </c>
      <c r="C451" s="53" t="s">
        <v>35</v>
      </c>
      <c r="D451" s="86">
        <v>1599.94</v>
      </c>
      <c r="E451" s="132"/>
      <c r="F451" s="54"/>
    </row>
    <row r="452" spans="1:7" s="58" customFormat="1" ht="25.5">
      <c r="A452" s="85">
        <f t="shared" si="26"/>
        <v>374</v>
      </c>
      <c r="B452" s="29" t="s">
        <v>528</v>
      </c>
      <c r="C452" s="53" t="s">
        <v>42</v>
      </c>
      <c r="D452" s="86">
        <v>80</v>
      </c>
      <c r="E452" s="132"/>
      <c r="F452" s="54"/>
    </row>
    <row r="453" spans="1:7" s="58" customFormat="1" ht="76.5">
      <c r="A453" s="85">
        <f t="shared" si="26"/>
        <v>375</v>
      </c>
      <c r="B453" s="29" t="s">
        <v>225</v>
      </c>
      <c r="C453" s="53" t="s">
        <v>35</v>
      </c>
      <c r="D453" s="86">
        <v>1599.94</v>
      </c>
      <c r="E453" s="132"/>
      <c r="F453" s="54"/>
    </row>
    <row r="454" spans="1:7" s="58" customFormat="1" ht="12.75">
      <c r="A454" s="85">
        <f t="shared" si="26"/>
        <v>376</v>
      </c>
      <c r="B454" s="29" t="s">
        <v>226</v>
      </c>
      <c r="C454" s="53" t="s">
        <v>29</v>
      </c>
      <c r="D454" s="86">
        <v>622.20000000000005</v>
      </c>
      <c r="E454" s="132"/>
      <c r="F454" s="54"/>
    </row>
    <row r="455" spans="1:7" s="58" customFormat="1" ht="38.25">
      <c r="A455" s="85">
        <f t="shared" si="26"/>
        <v>377</v>
      </c>
      <c r="B455" s="29" t="s">
        <v>531</v>
      </c>
      <c r="C455" s="53" t="s">
        <v>35</v>
      </c>
      <c r="D455" s="86">
        <v>108</v>
      </c>
      <c r="E455" s="132"/>
      <c r="F455" s="54"/>
    </row>
    <row r="456" spans="1:7" s="58" customFormat="1" ht="12.75">
      <c r="A456" s="85">
        <f t="shared" si="26"/>
        <v>378</v>
      </c>
      <c r="B456" s="29" t="s">
        <v>230</v>
      </c>
      <c r="C456" s="53" t="s">
        <v>31</v>
      </c>
      <c r="D456" s="86">
        <v>2</v>
      </c>
      <c r="E456" s="132"/>
      <c r="F456" s="54"/>
    </row>
    <row r="457" spans="1:7" s="58" customFormat="1" ht="25.5">
      <c r="A457" s="85">
        <f t="shared" si="26"/>
        <v>379</v>
      </c>
      <c r="B457" s="60" t="s">
        <v>656</v>
      </c>
      <c r="C457" s="53" t="s">
        <v>35</v>
      </c>
      <c r="D457" s="86">
        <v>62.09</v>
      </c>
      <c r="E457" s="132"/>
      <c r="F457" s="54"/>
    </row>
    <row r="458" spans="1:7" s="58" customFormat="1" ht="38.25">
      <c r="A458" s="85">
        <f t="shared" si="26"/>
        <v>380</v>
      </c>
      <c r="B458" s="29" t="s">
        <v>227</v>
      </c>
      <c r="C458" s="53" t="s">
        <v>31</v>
      </c>
      <c r="D458" s="86">
        <v>2</v>
      </c>
      <c r="E458" s="132"/>
      <c r="F458" s="54"/>
    </row>
    <row r="459" spans="1:7" s="58" customFormat="1" ht="51">
      <c r="A459" s="85">
        <f t="shared" si="26"/>
        <v>381</v>
      </c>
      <c r="B459" s="29" t="s">
        <v>529</v>
      </c>
      <c r="C459" s="53" t="s">
        <v>31</v>
      </c>
      <c r="D459" s="86">
        <v>4</v>
      </c>
      <c r="E459" s="132"/>
      <c r="F459" s="54"/>
    </row>
    <row r="460" spans="1:7" s="58" customFormat="1" ht="12.75">
      <c r="A460" s="85">
        <f t="shared" si="26"/>
        <v>382</v>
      </c>
      <c r="B460" s="29" t="s">
        <v>228</v>
      </c>
      <c r="C460" s="53" t="s">
        <v>229</v>
      </c>
      <c r="D460" s="86">
        <v>1</v>
      </c>
      <c r="E460" s="132"/>
      <c r="F460" s="54"/>
    </row>
    <row r="461" spans="1:7" s="58" customFormat="1" ht="15" customHeight="1">
      <c r="A461" s="85"/>
      <c r="B461" s="168" t="s">
        <v>679</v>
      </c>
      <c r="C461" s="174"/>
      <c r="D461" s="99"/>
      <c r="E461" s="99"/>
      <c r="F461" s="135"/>
      <c r="G461" s="55"/>
    </row>
    <row r="462" spans="1:7" s="58" customFormat="1" ht="15" customHeight="1">
      <c r="A462" s="41" t="s">
        <v>67</v>
      </c>
      <c r="B462" s="32" t="s">
        <v>232</v>
      </c>
      <c r="C462" s="33"/>
      <c r="D462" s="42"/>
      <c r="E462" s="42"/>
      <c r="F462" s="42"/>
      <c r="G462" s="55"/>
    </row>
    <row r="463" spans="1:7" s="93" customFormat="1" ht="15" customHeight="1">
      <c r="A463" s="85">
        <f>A460+1</f>
        <v>383</v>
      </c>
      <c r="B463" s="85" t="s">
        <v>96</v>
      </c>
      <c r="C463" s="53" t="s">
        <v>35</v>
      </c>
      <c r="D463" s="86">
        <v>240</v>
      </c>
      <c r="E463" s="132"/>
      <c r="F463" s="54"/>
      <c r="G463" s="58"/>
    </row>
    <row r="464" spans="1:7" s="58" customFormat="1" ht="15" customHeight="1">
      <c r="A464" s="85">
        <f t="shared" ref="A464:A465" si="27">A463+1</f>
        <v>384</v>
      </c>
      <c r="B464" s="88" t="s">
        <v>233</v>
      </c>
      <c r="C464" s="89" t="s">
        <v>35</v>
      </c>
      <c r="D464" s="86">
        <v>240</v>
      </c>
      <c r="E464" s="92"/>
      <c r="F464" s="54"/>
    </row>
    <row r="465" spans="1:7" s="58" customFormat="1" ht="15" customHeight="1">
      <c r="A465" s="85">
        <f t="shared" si="27"/>
        <v>385</v>
      </c>
      <c r="B465" s="29" t="s">
        <v>234</v>
      </c>
      <c r="C465" s="53" t="s">
        <v>35</v>
      </c>
      <c r="D465" s="58">
        <v>108</v>
      </c>
      <c r="E465" s="133"/>
      <c r="F465" s="54"/>
    </row>
    <row r="466" spans="1:7" s="58" customFormat="1" ht="15" customHeight="1">
      <c r="A466" s="85"/>
      <c r="B466" s="168" t="s">
        <v>680</v>
      </c>
      <c r="C466" s="174"/>
      <c r="D466" s="99"/>
      <c r="E466" s="99"/>
      <c r="F466" s="97"/>
    </row>
    <row r="467" spans="1:7" s="58" customFormat="1" ht="12.75">
      <c r="A467" s="41" t="s">
        <v>73</v>
      </c>
      <c r="B467" s="271" t="s">
        <v>235</v>
      </c>
      <c r="C467" s="272"/>
      <c r="D467" s="272"/>
      <c r="E467" s="272"/>
      <c r="F467" s="273"/>
    </row>
    <row r="468" spans="1:7" s="58" customFormat="1" ht="15" customHeight="1">
      <c r="A468" s="85">
        <f>A465+1</f>
        <v>386</v>
      </c>
      <c r="B468" s="85" t="s">
        <v>236</v>
      </c>
      <c r="C468" s="53" t="s">
        <v>35</v>
      </c>
      <c r="D468" s="54">
        <v>42</v>
      </c>
      <c r="E468" s="54"/>
      <c r="F468" s="54"/>
    </row>
    <row r="469" spans="1:7" s="58" customFormat="1" ht="15" customHeight="1">
      <c r="A469" s="85">
        <f t="shared" ref="A469:A472" si="28">A468+1</f>
        <v>387</v>
      </c>
      <c r="B469" s="29" t="s">
        <v>237</v>
      </c>
      <c r="C469" s="53" t="s">
        <v>35</v>
      </c>
      <c r="D469" s="86">
        <v>1080</v>
      </c>
      <c r="E469" s="86"/>
      <c r="F469" s="54"/>
      <c r="G469" s="55"/>
    </row>
    <row r="470" spans="1:7" s="58" customFormat="1" ht="15" customHeight="1">
      <c r="A470" s="85">
        <f t="shared" si="28"/>
        <v>388</v>
      </c>
      <c r="B470" s="29" t="s">
        <v>238</v>
      </c>
      <c r="C470" s="53" t="s">
        <v>35</v>
      </c>
      <c r="D470" s="54">
        <v>1080</v>
      </c>
      <c r="E470" s="132"/>
      <c r="F470" s="54"/>
      <c r="G470" s="55"/>
    </row>
    <row r="471" spans="1:7" s="58" customFormat="1" ht="25.5">
      <c r="A471" s="85">
        <f t="shared" si="28"/>
        <v>389</v>
      </c>
      <c r="B471" s="29" t="s">
        <v>239</v>
      </c>
      <c r="C471" s="53" t="s">
        <v>42</v>
      </c>
      <c r="D471" s="86">
        <v>108</v>
      </c>
      <c r="E471" s="86"/>
      <c r="F471" s="54"/>
      <c r="G471" s="55"/>
    </row>
    <row r="472" spans="1:7" s="58" customFormat="1" ht="38.25">
      <c r="A472" s="85">
        <f t="shared" si="28"/>
        <v>390</v>
      </c>
      <c r="B472" s="29" t="s">
        <v>240</v>
      </c>
      <c r="C472" s="53" t="s">
        <v>35</v>
      </c>
      <c r="D472" s="86">
        <v>12.29</v>
      </c>
      <c r="E472" s="86"/>
      <c r="F472" s="54"/>
      <c r="G472" s="55"/>
    </row>
    <row r="473" spans="1:7" s="58" customFormat="1" ht="15" customHeight="1">
      <c r="A473" s="85"/>
      <c r="B473" s="168" t="s">
        <v>681</v>
      </c>
      <c r="C473" s="174"/>
      <c r="D473" s="99"/>
      <c r="E473" s="99"/>
      <c r="F473" s="97"/>
    </row>
    <row r="474" spans="1:7" s="58" customFormat="1" ht="12.75">
      <c r="A474" s="41" t="s">
        <v>78</v>
      </c>
      <c r="B474" s="271" t="s">
        <v>241</v>
      </c>
      <c r="C474" s="272"/>
      <c r="D474" s="272"/>
      <c r="E474" s="272"/>
      <c r="F474" s="273"/>
    </row>
    <row r="475" spans="1:7" s="58" customFormat="1" ht="12.75">
      <c r="A475" s="85"/>
      <c r="B475" s="136" t="s">
        <v>242</v>
      </c>
      <c r="C475" s="53"/>
      <c r="D475" s="54"/>
      <c r="E475" s="54"/>
      <c r="F475" s="54"/>
    </row>
    <row r="476" spans="1:7" s="58" customFormat="1" ht="25.5">
      <c r="A476" s="85">
        <f>A472+1</f>
        <v>391</v>
      </c>
      <c r="B476" s="29" t="s">
        <v>212</v>
      </c>
      <c r="C476" s="53" t="s">
        <v>35</v>
      </c>
      <c r="D476" s="86">
        <v>3.7</v>
      </c>
      <c r="E476" s="86"/>
      <c r="F476" s="54"/>
      <c r="G476" s="55"/>
    </row>
    <row r="477" spans="1:7" s="58" customFormat="1" ht="25.5">
      <c r="A477" s="85">
        <f t="shared" ref="A477:A481" si="29">A476+1</f>
        <v>392</v>
      </c>
      <c r="B477" s="29" t="s">
        <v>211</v>
      </c>
      <c r="C477" s="53" t="s">
        <v>35</v>
      </c>
      <c r="D477" s="86">
        <v>9.39</v>
      </c>
      <c r="E477" s="86"/>
      <c r="F477" s="54"/>
      <c r="G477" s="55"/>
    </row>
    <row r="478" spans="1:7" s="58" customFormat="1" ht="25.5">
      <c r="A478" s="85">
        <f t="shared" si="29"/>
        <v>393</v>
      </c>
      <c r="B478" s="29" t="s">
        <v>243</v>
      </c>
      <c r="C478" s="53" t="s">
        <v>35</v>
      </c>
      <c r="D478" s="86">
        <v>13.09</v>
      </c>
      <c r="E478" s="86"/>
      <c r="F478" s="54"/>
      <c r="G478" s="55"/>
    </row>
    <row r="479" spans="1:7" s="58" customFormat="1">
      <c r="A479" s="85">
        <f t="shared" si="29"/>
        <v>394</v>
      </c>
      <c r="B479" s="29" t="s">
        <v>244</v>
      </c>
      <c r="C479" s="53" t="s">
        <v>29</v>
      </c>
      <c r="D479" s="86">
        <v>6</v>
      </c>
      <c r="E479" s="86"/>
      <c r="F479" s="54"/>
      <c r="G479" s="55"/>
    </row>
    <row r="480" spans="1:7" ht="25.5">
      <c r="A480" s="85">
        <f t="shared" si="29"/>
        <v>395</v>
      </c>
      <c r="B480" s="29" t="s">
        <v>245</v>
      </c>
      <c r="C480" s="53" t="s">
        <v>29</v>
      </c>
      <c r="D480" s="86">
        <v>6</v>
      </c>
      <c r="E480" s="86"/>
      <c r="F480" s="54"/>
    </row>
    <row r="481" spans="1:7" ht="25.5">
      <c r="A481" s="85">
        <f t="shared" si="29"/>
        <v>396</v>
      </c>
      <c r="B481" s="29" t="s">
        <v>246</v>
      </c>
      <c r="C481" s="53" t="s">
        <v>29</v>
      </c>
      <c r="D481" s="86">
        <v>11.14</v>
      </c>
      <c r="E481" s="86"/>
      <c r="F481" s="54"/>
    </row>
    <row r="482" spans="1:7">
      <c r="A482" s="130"/>
      <c r="B482" s="168" t="s">
        <v>682</v>
      </c>
      <c r="C482" s="174"/>
      <c r="D482" s="99"/>
      <c r="E482" s="99"/>
      <c r="F482" s="97"/>
    </row>
    <row r="483" spans="1:7" s="58" customFormat="1" ht="12.75">
      <c r="A483" s="41" t="s">
        <v>247</v>
      </c>
      <c r="B483" s="271" t="s">
        <v>530</v>
      </c>
      <c r="C483" s="272"/>
      <c r="D483" s="272"/>
      <c r="E483" s="272"/>
      <c r="F483" s="273">
        <f t="shared" ref="F483" si="30">ROUND(D483*E483,2)</f>
        <v>0</v>
      </c>
    </row>
    <row r="484" spans="1:7">
      <c r="A484" s="51"/>
      <c r="B484" s="136" t="s">
        <v>248</v>
      </c>
      <c r="C484" s="53"/>
      <c r="D484" s="54"/>
      <c r="E484" s="54"/>
      <c r="F484" s="54"/>
    </row>
    <row r="485" spans="1:7">
      <c r="A485" s="85">
        <f>A481+1</f>
        <v>397</v>
      </c>
      <c r="B485" s="85" t="s">
        <v>249</v>
      </c>
      <c r="C485" s="53" t="s">
        <v>31</v>
      </c>
      <c r="D485" s="54">
        <v>1</v>
      </c>
      <c r="E485" s="54"/>
      <c r="F485" s="54"/>
    </row>
    <row r="486" spans="1:7" s="58" customFormat="1">
      <c r="A486" s="85">
        <f t="shared" ref="A486:A493" si="31">A485+1</f>
        <v>398</v>
      </c>
      <c r="B486" s="29" t="s">
        <v>250</v>
      </c>
      <c r="C486" s="53" t="s">
        <v>35</v>
      </c>
      <c r="D486" s="86">
        <v>6.47</v>
      </c>
      <c r="E486" s="86"/>
      <c r="F486" s="54"/>
      <c r="G486" s="55"/>
    </row>
    <row r="487" spans="1:7" s="58" customFormat="1" ht="25.5">
      <c r="A487" s="85">
        <f t="shared" si="31"/>
        <v>399</v>
      </c>
      <c r="B487" s="29" t="s">
        <v>251</v>
      </c>
      <c r="C487" s="53" t="s">
        <v>35</v>
      </c>
      <c r="D487" s="86">
        <v>6.47</v>
      </c>
      <c r="E487" s="86"/>
      <c r="F487" s="54"/>
      <c r="G487" s="55"/>
    </row>
    <row r="488" spans="1:7" s="58" customFormat="1" ht="25.5">
      <c r="A488" s="85">
        <f t="shared" si="31"/>
        <v>400</v>
      </c>
      <c r="B488" s="29" t="s">
        <v>212</v>
      </c>
      <c r="C488" s="53" t="s">
        <v>35</v>
      </c>
      <c r="D488" s="86">
        <v>3.27</v>
      </c>
      <c r="E488" s="86"/>
      <c r="F488" s="54"/>
      <c r="G488" s="55"/>
    </row>
    <row r="489" spans="1:7" s="58" customFormat="1" ht="25.5">
      <c r="A489" s="85">
        <f t="shared" si="31"/>
        <v>401</v>
      </c>
      <c r="B489" s="29" t="s">
        <v>211</v>
      </c>
      <c r="C489" s="53" t="s">
        <v>35</v>
      </c>
      <c r="D489" s="86">
        <v>2.33</v>
      </c>
      <c r="E489" s="86"/>
      <c r="F489" s="54"/>
      <c r="G489" s="55"/>
    </row>
    <row r="490" spans="1:7" s="58" customFormat="1" ht="25.5">
      <c r="A490" s="85">
        <f t="shared" si="31"/>
        <v>402</v>
      </c>
      <c r="B490" s="29" t="s">
        <v>252</v>
      </c>
      <c r="C490" s="53" t="s">
        <v>35</v>
      </c>
      <c r="D490" s="86">
        <v>6.47</v>
      </c>
      <c r="E490" s="86"/>
      <c r="F490" s="54"/>
      <c r="G490" s="55"/>
    </row>
    <row r="491" spans="1:7" s="58" customFormat="1">
      <c r="A491" s="85">
        <f t="shared" si="31"/>
        <v>403</v>
      </c>
      <c r="B491" s="29" t="s">
        <v>244</v>
      </c>
      <c r="C491" s="53" t="s">
        <v>29</v>
      </c>
      <c r="D491" s="86">
        <v>4</v>
      </c>
      <c r="E491" s="86"/>
      <c r="F491" s="54"/>
      <c r="G491" s="55"/>
    </row>
    <row r="492" spans="1:7" s="58" customFormat="1" ht="25.5">
      <c r="A492" s="85">
        <f t="shared" si="31"/>
        <v>404</v>
      </c>
      <c r="B492" s="29" t="s">
        <v>245</v>
      </c>
      <c r="C492" s="53" t="s">
        <v>29</v>
      </c>
      <c r="D492" s="86">
        <v>4</v>
      </c>
      <c r="E492" s="86"/>
      <c r="F492" s="54"/>
      <c r="G492" s="55"/>
    </row>
    <row r="493" spans="1:7" s="58" customFormat="1" ht="25.5">
      <c r="A493" s="85">
        <f t="shared" si="31"/>
        <v>405</v>
      </c>
      <c r="B493" s="29" t="s">
        <v>246</v>
      </c>
      <c r="C493" s="53" t="s">
        <v>29</v>
      </c>
      <c r="D493" s="86">
        <v>4.7</v>
      </c>
      <c r="E493" s="86"/>
      <c r="F493" s="54"/>
      <c r="G493" s="55"/>
    </row>
    <row r="494" spans="1:7">
      <c r="A494" s="51"/>
      <c r="B494" s="136" t="s">
        <v>253</v>
      </c>
      <c r="C494" s="53"/>
      <c r="D494" s="54"/>
      <c r="E494" s="54"/>
      <c r="F494" s="54"/>
    </row>
    <row r="495" spans="1:7">
      <c r="A495" s="85">
        <f>A493+1</f>
        <v>406</v>
      </c>
      <c r="B495" s="85" t="s">
        <v>254</v>
      </c>
      <c r="C495" s="53" t="s">
        <v>31</v>
      </c>
      <c r="D495" s="54">
        <v>1</v>
      </c>
      <c r="E495" s="54"/>
      <c r="F495" s="54"/>
    </row>
    <row r="496" spans="1:7" s="58" customFormat="1" ht="25.5">
      <c r="A496" s="85">
        <f t="shared" ref="A496:A501" si="32">A495+1</f>
        <v>407</v>
      </c>
      <c r="B496" s="29" t="s">
        <v>212</v>
      </c>
      <c r="C496" s="53" t="s">
        <v>35</v>
      </c>
      <c r="D496" s="86">
        <v>3.6</v>
      </c>
      <c r="E496" s="86"/>
      <c r="F496" s="54"/>
      <c r="G496" s="55"/>
    </row>
    <row r="497" spans="1:7" s="58" customFormat="1" ht="25.5">
      <c r="A497" s="85">
        <f t="shared" si="32"/>
        <v>408</v>
      </c>
      <c r="B497" s="29" t="s">
        <v>211</v>
      </c>
      <c r="C497" s="53" t="s">
        <v>35</v>
      </c>
      <c r="D497" s="86">
        <v>2.8</v>
      </c>
      <c r="E497" s="86"/>
      <c r="F497" s="54"/>
      <c r="G497" s="55"/>
    </row>
    <row r="498" spans="1:7" s="58" customFormat="1" ht="25.5">
      <c r="A498" s="85">
        <f t="shared" si="32"/>
        <v>409</v>
      </c>
      <c r="B498" s="29" t="s">
        <v>243</v>
      </c>
      <c r="C498" s="53" t="s">
        <v>35</v>
      </c>
      <c r="D498" s="86">
        <v>6.4</v>
      </c>
      <c r="E498" s="86"/>
      <c r="F498" s="54"/>
      <c r="G498" s="55"/>
    </row>
    <row r="499" spans="1:7">
      <c r="A499" s="85">
        <f t="shared" si="32"/>
        <v>410</v>
      </c>
      <c r="B499" s="29" t="s">
        <v>244</v>
      </c>
      <c r="C499" s="53" t="s">
        <v>29</v>
      </c>
      <c r="D499" s="86">
        <v>5.45</v>
      </c>
      <c r="E499" s="86"/>
      <c r="F499" s="54"/>
    </row>
    <row r="500" spans="1:7" ht="25.5">
      <c r="A500" s="85">
        <f t="shared" si="32"/>
        <v>411</v>
      </c>
      <c r="B500" s="29" t="s">
        <v>245</v>
      </c>
      <c r="C500" s="53" t="s">
        <v>29</v>
      </c>
      <c r="D500" s="86">
        <v>5.45</v>
      </c>
      <c r="E500" s="86"/>
      <c r="F500" s="54"/>
    </row>
    <row r="501" spans="1:7" ht="25.5">
      <c r="A501" s="85">
        <f t="shared" si="32"/>
        <v>412</v>
      </c>
      <c r="B501" s="29" t="s">
        <v>246</v>
      </c>
      <c r="C501" s="53" t="s">
        <v>29</v>
      </c>
      <c r="D501" s="86">
        <v>6.81</v>
      </c>
      <c r="E501" s="86"/>
      <c r="F501" s="54"/>
    </row>
    <row r="502" spans="1:7">
      <c r="A502" s="130"/>
      <c r="B502" s="173" t="s">
        <v>683</v>
      </c>
      <c r="C502" s="174"/>
      <c r="D502" s="99"/>
      <c r="E502" s="99"/>
      <c r="F502" s="97"/>
    </row>
    <row r="503" spans="1:7">
      <c r="A503" s="239"/>
      <c r="B503" s="240" t="s">
        <v>684</v>
      </c>
      <c r="C503" s="239"/>
      <c r="D503" s="241"/>
      <c r="E503" s="241"/>
      <c r="F503" s="241"/>
    </row>
    <row r="504" spans="1:7">
      <c r="A504" s="137"/>
      <c r="B504" s="52" t="s">
        <v>256</v>
      </c>
      <c r="C504" s="76"/>
      <c r="D504" s="138"/>
      <c r="E504" s="281"/>
      <c r="F504" s="282"/>
    </row>
    <row r="506" spans="1:7" s="1" customFormat="1" ht="15.75">
      <c r="A506" s="2" t="s">
        <v>11</v>
      </c>
      <c r="B506" s="3"/>
      <c r="C506" s="3"/>
      <c r="D506" s="3"/>
      <c r="E506" s="3"/>
      <c r="F506" s="4"/>
      <c r="G506" s="6"/>
    </row>
    <row r="507" spans="1:7" customFormat="1" ht="15">
      <c r="A507" s="12"/>
      <c r="B507" s="16" t="s">
        <v>511</v>
      </c>
      <c r="C507" s="17"/>
      <c r="D507" s="17"/>
      <c r="E507" s="17"/>
      <c r="F507" s="17"/>
    </row>
    <row r="508" spans="1:7" customFormat="1" ht="25.5">
      <c r="A508" s="85">
        <f>A501+1</f>
        <v>413</v>
      </c>
      <c r="B508" s="18" t="s">
        <v>512</v>
      </c>
      <c r="C508" s="14" t="s">
        <v>277</v>
      </c>
      <c r="D508" s="14">
        <v>1</v>
      </c>
      <c r="E508" s="19"/>
      <c r="F508" s="19"/>
    </row>
    <row r="509" spans="1:7" customFormat="1" ht="25.5">
      <c r="A509" s="85">
        <f t="shared" ref="A509:A521" si="33">A508+1</f>
        <v>414</v>
      </c>
      <c r="B509" s="18" t="s">
        <v>513</v>
      </c>
      <c r="C509" s="14" t="s">
        <v>277</v>
      </c>
      <c r="D509" s="14">
        <v>1</v>
      </c>
      <c r="E509" s="19"/>
      <c r="F509" s="19"/>
    </row>
    <row r="510" spans="1:7" customFormat="1" ht="38.25">
      <c r="A510" s="85">
        <f t="shared" si="33"/>
        <v>415</v>
      </c>
      <c r="B510" s="18" t="s">
        <v>514</v>
      </c>
      <c r="C510" s="14" t="s">
        <v>277</v>
      </c>
      <c r="D510" s="14">
        <v>1</v>
      </c>
      <c r="E510" s="19"/>
      <c r="F510" s="19"/>
    </row>
    <row r="511" spans="1:7" customFormat="1" ht="15">
      <c r="A511" s="85">
        <f t="shared" si="33"/>
        <v>416</v>
      </c>
      <c r="B511" s="18" t="s">
        <v>515</v>
      </c>
      <c r="C511" s="14" t="s">
        <v>277</v>
      </c>
      <c r="D511" s="14">
        <v>2</v>
      </c>
      <c r="E511" s="19"/>
      <c r="F511" s="19"/>
    </row>
    <row r="512" spans="1:7" customFormat="1" ht="25.5">
      <c r="A512" s="85">
        <f t="shared" si="33"/>
        <v>417</v>
      </c>
      <c r="B512" s="13" t="s">
        <v>690</v>
      </c>
      <c r="C512" s="14" t="s">
        <v>277</v>
      </c>
      <c r="D512" s="14">
        <v>6</v>
      </c>
      <c r="E512" s="19"/>
      <c r="F512" s="19"/>
    </row>
    <row r="513" spans="1:7" customFormat="1" ht="25.5">
      <c r="A513" s="85">
        <f t="shared" si="33"/>
        <v>418</v>
      </c>
      <c r="B513" s="18" t="s">
        <v>516</v>
      </c>
      <c r="C513" s="14" t="s">
        <v>277</v>
      </c>
      <c r="D513" s="14">
        <v>12</v>
      </c>
      <c r="E513" s="19"/>
      <c r="F513" s="19"/>
    </row>
    <row r="514" spans="1:7" customFormat="1" ht="25.5">
      <c r="A514" s="85">
        <f t="shared" si="33"/>
        <v>419</v>
      </c>
      <c r="B514" s="18" t="s">
        <v>517</v>
      </c>
      <c r="C514" s="14" t="s">
        <v>518</v>
      </c>
      <c r="D514" s="14">
        <v>298</v>
      </c>
      <c r="E514" s="19"/>
      <c r="F514" s="19"/>
    </row>
    <row r="515" spans="1:7" customFormat="1" ht="15">
      <c r="A515" s="85">
        <f t="shared" si="33"/>
        <v>420</v>
      </c>
      <c r="B515" s="18" t="s">
        <v>519</v>
      </c>
      <c r="C515" s="14" t="s">
        <v>277</v>
      </c>
      <c r="D515" s="14">
        <v>2</v>
      </c>
      <c r="E515" s="19"/>
      <c r="F515" s="19"/>
    </row>
    <row r="516" spans="1:7" customFormat="1" ht="15">
      <c r="A516" s="85">
        <f t="shared" si="33"/>
        <v>421</v>
      </c>
      <c r="B516" s="18" t="s">
        <v>520</v>
      </c>
      <c r="C516" s="14" t="s">
        <v>277</v>
      </c>
      <c r="D516" s="14">
        <v>1</v>
      </c>
      <c r="E516" s="19"/>
      <c r="F516" s="19"/>
    </row>
    <row r="517" spans="1:7" customFormat="1" ht="25.5">
      <c r="A517" s="85">
        <f t="shared" si="33"/>
        <v>422</v>
      </c>
      <c r="B517" s="18" t="s">
        <v>521</v>
      </c>
      <c r="C517" s="14" t="s">
        <v>277</v>
      </c>
      <c r="D517" s="14">
        <v>1</v>
      </c>
      <c r="E517" s="19"/>
      <c r="F517" s="19"/>
    </row>
    <row r="518" spans="1:7" customFormat="1" ht="25.5">
      <c r="A518" s="85">
        <f t="shared" si="33"/>
        <v>423</v>
      </c>
      <c r="B518" s="18" t="s">
        <v>522</v>
      </c>
      <c r="C518" s="14" t="s">
        <v>314</v>
      </c>
      <c r="D518" s="14">
        <v>596</v>
      </c>
      <c r="E518" s="19"/>
      <c r="F518" s="19"/>
    </row>
    <row r="519" spans="1:7" customFormat="1" ht="15">
      <c r="A519" s="85">
        <f t="shared" si="33"/>
        <v>424</v>
      </c>
      <c r="B519" s="18" t="s">
        <v>523</v>
      </c>
      <c r="C519" s="14" t="s">
        <v>277</v>
      </c>
      <c r="D519" s="14">
        <v>3</v>
      </c>
      <c r="E519" s="19"/>
      <c r="F519" s="19"/>
    </row>
    <row r="520" spans="1:7" customFormat="1" ht="15">
      <c r="A520" s="85">
        <f t="shared" si="33"/>
        <v>425</v>
      </c>
      <c r="B520" s="18" t="s">
        <v>524</v>
      </c>
      <c r="C520" s="14" t="s">
        <v>277</v>
      </c>
      <c r="D520" s="14">
        <v>1</v>
      </c>
      <c r="E520" s="19"/>
      <c r="F520" s="19"/>
    </row>
    <row r="521" spans="1:7" customFormat="1" ht="25.5">
      <c r="A521" s="85">
        <f t="shared" si="33"/>
        <v>426</v>
      </c>
      <c r="B521" s="18" t="s">
        <v>525</v>
      </c>
      <c r="C521" s="14" t="s">
        <v>277</v>
      </c>
      <c r="D521" s="14">
        <v>1</v>
      </c>
      <c r="E521" s="19"/>
      <c r="F521" s="19"/>
    </row>
    <row r="522" spans="1:7" customFormat="1" ht="15">
      <c r="A522" s="15"/>
      <c r="B522" s="182" t="s">
        <v>691</v>
      </c>
      <c r="C522" s="14"/>
      <c r="D522" s="14"/>
      <c r="E522" s="19"/>
      <c r="F522" s="21"/>
      <c r="G522" s="266"/>
    </row>
    <row r="523" spans="1:7" s="185" customFormat="1" ht="15">
      <c r="A523" s="183"/>
      <c r="B523" s="184" t="s">
        <v>689</v>
      </c>
      <c r="C523" s="183"/>
      <c r="D523" s="183"/>
      <c r="E523" s="20"/>
      <c r="F523" s="20"/>
    </row>
    <row r="524" spans="1:7" s="185" customFormat="1" ht="15">
      <c r="A524" s="189"/>
      <c r="B524" s="190"/>
      <c r="C524" s="191"/>
      <c r="D524" s="191"/>
      <c r="E524" s="192"/>
      <c r="F524" s="193"/>
    </row>
    <row r="525" spans="1:7" s="1" customFormat="1" ht="15.75">
      <c r="A525" s="2" t="s">
        <v>343</v>
      </c>
      <c r="B525" s="3"/>
      <c r="C525" s="3"/>
      <c r="D525" s="3"/>
      <c r="E525" s="3"/>
      <c r="F525" s="4"/>
      <c r="G525" s="6"/>
    </row>
    <row r="526" spans="1:7" s="11" customFormat="1" ht="15.75">
      <c r="A526" s="41"/>
      <c r="B526" s="50" t="s">
        <v>15</v>
      </c>
      <c r="C526" s="33"/>
      <c r="D526" s="42"/>
      <c r="E526" s="42"/>
      <c r="F526" s="42"/>
    </row>
    <row r="527" spans="1:7" s="62" customFormat="1" ht="25.5">
      <c r="A527" s="85">
        <f>A521+1</f>
        <v>427</v>
      </c>
      <c r="B527" s="60" t="s">
        <v>387</v>
      </c>
      <c r="C527" s="61" t="s">
        <v>31</v>
      </c>
      <c r="D527" s="31">
        <v>4</v>
      </c>
      <c r="E527" s="31"/>
      <c r="F527" s="54"/>
    </row>
    <row r="528" spans="1:7" s="62" customFormat="1" ht="25.5">
      <c r="A528" s="85">
        <f t="shared" ref="A528:A545" si="34">A527+1</f>
        <v>428</v>
      </c>
      <c r="B528" s="60" t="s">
        <v>388</v>
      </c>
      <c r="C528" s="61" t="s">
        <v>31</v>
      </c>
      <c r="D528" s="31">
        <v>20</v>
      </c>
      <c r="E528" s="31"/>
      <c r="F528" s="54"/>
    </row>
    <row r="529" spans="1:6" s="62" customFormat="1" ht="25.5">
      <c r="A529" s="85">
        <f t="shared" si="34"/>
        <v>429</v>
      </c>
      <c r="B529" s="60" t="s">
        <v>389</v>
      </c>
      <c r="C529" s="61" t="s">
        <v>31</v>
      </c>
      <c r="D529" s="31">
        <v>6</v>
      </c>
      <c r="E529" s="31"/>
      <c r="F529" s="54"/>
    </row>
    <row r="530" spans="1:6" s="62" customFormat="1" ht="25.5">
      <c r="A530" s="85">
        <f t="shared" si="34"/>
        <v>430</v>
      </c>
      <c r="B530" s="60" t="s">
        <v>534</v>
      </c>
      <c r="C530" s="61" t="s">
        <v>31</v>
      </c>
      <c r="D530" s="31">
        <v>4</v>
      </c>
      <c r="E530" s="31"/>
      <c r="F530" s="54"/>
    </row>
    <row r="531" spans="1:6" s="62" customFormat="1" ht="25.5">
      <c r="A531" s="85">
        <f t="shared" si="34"/>
        <v>431</v>
      </c>
      <c r="B531" s="60" t="s">
        <v>390</v>
      </c>
      <c r="C531" s="61" t="s">
        <v>31</v>
      </c>
      <c r="D531" s="31">
        <v>4</v>
      </c>
      <c r="E531" s="31"/>
      <c r="F531" s="54"/>
    </row>
    <row r="532" spans="1:6" s="62" customFormat="1" ht="38.25">
      <c r="A532" s="85">
        <f t="shared" si="34"/>
        <v>432</v>
      </c>
      <c r="B532" s="60" t="s">
        <v>391</v>
      </c>
      <c r="C532" s="61" t="s">
        <v>31</v>
      </c>
      <c r="D532" s="31">
        <v>1</v>
      </c>
      <c r="E532" s="31"/>
      <c r="F532" s="54"/>
    </row>
    <row r="533" spans="1:6" s="62" customFormat="1" ht="12.75">
      <c r="A533" s="85">
        <f t="shared" si="34"/>
        <v>433</v>
      </c>
      <c r="B533" s="60" t="s">
        <v>392</v>
      </c>
      <c r="C533" s="61" t="s">
        <v>29</v>
      </c>
      <c r="D533" s="31">
        <v>425</v>
      </c>
      <c r="E533" s="31"/>
      <c r="F533" s="54"/>
    </row>
    <row r="534" spans="1:6" s="62" customFormat="1" ht="12.75">
      <c r="A534" s="85">
        <f t="shared" si="34"/>
        <v>434</v>
      </c>
      <c r="B534" s="60" t="s">
        <v>393</v>
      </c>
      <c r="C534" s="61" t="s">
        <v>29</v>
      </c>
      <c r="D534" s="31">
        <v>440</v>
      </c>
      <c r="E534" s="31"/>
      <c r="F534" s="54"/>
    </row>
    <row r="535" spans="1:6" s="62" customFormat="1" ht="12.75">
      <c r="A535" s="85">
        <f t="shared" si="34"/>
        <v>435</v>
      </c>
      <c r="B535" s="60" t="s">
        <v>394</v>
      </c>
      <c r="C535" s="61" t="s">
        <v>29</v>
      </c>
      <c r="D535" s="31">
        <v>170</v>
      </c>
      <c r="E535" s="31"/>
      <c r="F535" s="54"/>
    </row>
    <row r="536" spans="1:6" s="62" customFormat="1" ht="12.75">
      <c r="A536" s="85">
        <f t="shared" si="34"/>
        <v>436</v>
      </c>
      <c r="B536" s="60" t="s">
        <v>395</v>
      </c>
      <c r="C536" s="61" t="s">
        <v>29</v>
      </c>
      <c r="D536" s="31">
        <v>40</v>
      </c>
      <c r="E536" s="31"/>
      <c r="F536" s="54"/>
    </row>
    <row r="537" spans="1:6" s="62" customFormat="1" ht="12.75">
      <c r="A537" s="85">
        <f t="shared" si="34"/>
        <v>437</v>
      </c>
      <c r="B537" s="60" t="s">
        <v>396</v>
      </c>
      <c r="C537" s="61" t="s">
        <v>31</v>
      </c>
      <c r="D537" s="31">
        <v>11</v>
      </c>
      <c r="E537" s="31"/>
      <c r="F537" s="54"/>
    </row>
    <row r="538" spans="1:6" s="62" customFormat="1" ht="25.5">
      <c r="A538" s="85">
        <f t="shared" si="34"/>
        <v>438</v>
      </c>
      <c r="B538" s="60" t="s">
        <v>397</v>
      </c>
      <c r="C538" s="61" t="s">
        <v>29</v>
      </c>
      <c r="D538" s="31">
        <v>420</v>
      </c>
      <c r="E538" s="31"/>
      <c r="F538" s="54"/>
    </row>
    <row r="539" spans="1:6" s="62" customFormat="1" ht="25.5">
      <c r="A539" s="85">
        <f t="shared" si="34"/>
        <v>439</v>
      </c>
      <c r="B539" s="60" t="s">
        <v>398</v>
      </c>
      <c r="C539" s="61" t="s">
        <v>29</v>
      </c>
      <c r="D539" s="31">
        <v>420</v>
      </c>
      <c r="E539" s="31"/>
      <c r="F539" s="54"/>
    </row>
    <row r="540" spans="1:6" s="62" customFormat="1" ht="12.75">
      <c r="A540" s="85">
        <f t="shared" si="34"/>
        <v>440</v>
      </c>
      <c r="B540" s="60" t="s">
        <v>399</v>
      </c>
      <c r="C540" s="61" t="s">
        <v>31</v>
      </c>
      <c r="D540" s="31">
        <v>6</v>
      </c>
      <c r="E540" s="31"/>
      <c r="F540" s="54"/>
    </row>
    <row r="541" spans="1:6" s="62" customFormat="1" ht="25.5">
      <c r="A541" s="85">
        <f t="shared" si="34"/>
        <v>441</v>
      </c>
      <c r="B541" s="60" t="s">
        <v>400</v>
      </c>
      <c r="C541" s="61" t="s">
        <v>31</v>
      </c>
      <c r="D541" s="31">
        <v>1</v>
      </c>
      <c r="E541" s="31"/>
      <c r="F541" s="54"/>
    </row>
    <row r="542" spans="1:6" s="62" customFormat="1" ht="12.75">
      <c r="A542" s="85">
        <f t="shared" si="34"/>
        <v>442</v>
      </c>
      <c r="B542" s="60" t="s">
        <v>401</v>
      </c>
      <c r="C542" s="61" t="s">
        <v>31</v>
      </c>
      <c r="D542" s="31">
        <v>24</v>
      </c>
      <c r="E542" s="31"/>
      <c r="F542" s="54"/>
    </row>
    <row r="543" spans="1:6" s="62" customFormat="1" ht="12.75">
      <c r="A543" s="85">
        <f t="shared" si="34"/>
        <v>443</v>
      </c>
      <c r="B543" s="60" t="s">
        <v>402</v>
      </c>
      <c r="C543" s="61" t="s">
        <v>31</v>
      </c>
      <c r="D543" s="31">
        <v>1</v>
      </c>
      <c r="E543" s="31"/>
      <c r="F543" s="54"/>
    </row>
    <row r="544" spans="1:6" s="62" customFormat="1" ht="25.5">
      <c r="A544" s="85">
        <f t="shared" si="34"/>
        <v>444</v>
      </c>
      <c r="B544" s="60" t="s">
        <v>403</v>
      </c>
      <c r="C544" s="61" t="s">
        <v>31</v>
      </c>
      <c r="D544" s="31">
        <v>11</v>
      </c>
      <c r="E544" s="31"/>
      <c r="F544" s="54"/>
    </row>
    <row r="545" spans="1:7" s="62" customFormat="1" ht="12.75">
      <c r="A545" s="85">
        <f t="shared" si="34"/>
        <v>445</v>
      </c>
      <c r="B545" s="60" t="s">
        <v>404</v>
      </c>
      <c r="C545" s="61" t="s">
        <v>31</v>
      </c>
      <c r="D545" s="31">
        <v>11</v>
      </c>
      <c r="E545" s="31"/>
      <c r="F545" s="54"/>
    </row>
    <row r="546" spans="1:7" s="11" customFormat="1" ht="15.75">
      <c r="A546" s="9"/>
      <c r="B546" s="51" t="s">
        <v>405</v>
      </c>
      <c r="C546" s="174"/>
      <c r="D546" s="48"/>
      <c r="E546" s="48"/>
      <c r="F546" s="49"/>
      <c r="G546" s="267"/>
    </row>
    <row r="547" spans="1:7" s="5" customFormat="1" ht="15">
      <c r="A547" s="181"/>
      <c r="B547" s="180" t="s">
        <v>406</v>
      </c>
      <c r="C547" s="7"/>
      <c r="D547" s="175"/>
      <c r="E547" s="279"/>
      <c r="F547" s="280"/>
      <c r="G547" s="6"/>
    </row>
    <row r="548" spans="1:7" s="5" customFormat="1" ht="15">
      <c r="A548" s="186"/>
      <c r="B548" s="187"/>
      <c r="C548" s="7"/>
      <c r="D548" s="188"/>
      <c r="E548" s="188"/>
      <c r="F548" s="175"/>
      <c r="G548" s="6"/>
    </row>
    <row r="549" spans="1:7" s="27" customFormat="1" ht="15.75">
      <c r="A549" s="63" t="s">
        <v>407</v>
      </c>
      <c r="B549" s="64"/>
      <c r="C549" s="64"/>
      <c r="D549" s="79"/>
      <c r="E549" s="64"/>
      <c r="F549" s="65"/>
      <c r="G549" s="57"/>
    </row>
    <row r="550" spans="1:7" s="66" customFormat="1">
      <c r="A550" s="41" t="s">
        <v>258</v>
      </c>
      <c r="B550" s="32" t="s">
        <v>12</v>
      </c>
      <c r="C550" s="33"/>
      <c r="D550" s="42"/>
      <c r="E550" s="42"/>
      <c r="F550" s="42"/>
    </row>
    <row r="551" spans="1:7" s="66" customFormat="1">
      <c r="A551" s="67" t="s">
        <v>621</v>
      </c>
      <c r="B551" s="34" t="s">
        <v>535</v>
      </c>
      <c r="C551" s="68"/>
      <c r="D551" s="69"/>
      <c r="E551" s="69"/>
      <c r="F551" s="70"/>
    </row>
    <row r="552" spans="1:7" s="66" customFormat="1" ht="25.5">
      <c r="A552" s="85">
        <f>A545+1</f>
        <v>446</v>
      </c>
      <c r="B552" s="39" t="s">
        <v>408</v>
      </c>
      <c r="C552" s="68" t="s">
        <v>29</v>
      </c>
      <c r="D552" s="69">
        <v>36.450000000000003</v>
      </c>
      <c r="E552" s="69"/>
      <c r="F552" s="70"/>
    </row>
    <row r="553" spans="1:7" s="66" customFormat="1" ht="25.5">
      <c r="A553" s="85">
        <f t="shared" ref="A553:A564" si="35">A552+1</f>
        <v>447</v>
      </c>
      <c r="B553" s="39" t="s">
        <v>409</v>
      </c>
      <c r="C553" s="68" t="s">
        <v>29</v>
      </c>
      <c r="D553" s="69">
        <v>36.450000000000003</v>
      </c>
      <c r="E553" s="69"/>
      <c r="F553" s="70"/>
    </row>
    <row r="554" spans="1:7" s="66" customFormat="1" ht="25.5">
      <c r="A554" s="85">
        <f t="shared" si="35"/>
        <v>448</v>
      </c>
      <c r="B554" s="39" t="s">
        <v>410</v>
      </c>
      <c r="C554" s="68" t="s">
        <v>29</v>
      </c>
      <c r="D554" s="69">
        <v>8.1</v>
      </c>
      <c r="E554" s="69"/>
      <c r="F554" s="70"/>
    </row>
    <row r="555" spans="1:7" s="66" customFormat="1" ht="25.5">
      <c r="A555" s="85">
        <f t="shared" si="35"/>
        <v>449</v>
      </c>
      <c r="B555" s="39" t="s">
        <v>411</v>
      </c>
      <c r="C555" s="68" t="s">
        <v>29</v>
      </c>
      <c r="D555" s="69">
        <v>8.1</v>
      </c>
      <c r="E555" s="69"/>
      <c r="F555" s="70"/>
    </row>
    <row r="556" spans="1:7" s="66" customFormat="1" ht="25.5">
      <c r="A556" s="85">
        <f t="shared" si="35"/>
        <v>450</v>
      </c>
      <c r="B556" s="39" t="s">
        <v>412</v>
      </c>
      <c r="C556" s="68" t="s">
        <v>29</v>
      </c>
      <c r="D556" s="69">
        <v>9.65</v>
      </c>
      <c r="E556" s="69"/>
      <c r="F556" s="70"/>
    </row>
    <row r="557" spans="1:7" s="66" customFormat="1" ht="25.5">
      <c r="A557" s="85">
        <f t="shared" si="35"/>
        <v>451</v>
      </c>
      <c r="B557" s="39" t="s">
        <v>413</v>
      </c>
      <c r="C557" s="68" t="s">
        <v>29</v>
      </c>
      <c r="D557" s="69">
        <v>9.65</v>
      </c>
      <c r="E557" s="69"/>
      <c r="F557" s="70"/>
    </row>
    <row r="558" spans="1:7" s="66" customFormat="1" ht="25.5">
      <c r="A558" s="85">
        <f t="shared" si="35"/>
        <v>452</v>
      </c>
      <c r="B558" s="39" t="s">
        <v>536</v>
      </c>
      <c r="C558" s="68" t="s">
        <v>31</v>
      </c>
      <c r="D558" s="69">
        <v>62</v>
      </c>
      <c r="E558" s="69"/>
      <c r="F558" s="70"/>
    </row>
    <row r="559" spans="1:7" s="66" customFormat="1" ht="25.5">
      <c r="A559" s="85">
        <f t="shared" si="35"/>
        <v>453</v>
      </c>
      <c r="B559" s="39" t="s">
        <v>537</v>
      </c>
      <c r="C559" s="68" t="s">
        <v>31</v>
      </c>
      <c r="D559" s="69">
        <v>22</v>
      </c>
      <c r="E559" s="69"/>
      <c r="F559" s="70"/>
    </row>
    <row r="560" spans="1:7" s="66" customFormat="1" ht="25.5">
      <c r="A560" s="85">
        <f t="shared" si="35"/>
        <v>454</v>
      </c>
      <c r="B560" s="39" t="s">
        <v>538</v>
      </c>
      <c r="C560" s="68" t="s">
        <v>31</v>
      </c>
      <c r="D560" s="69">
        <v>16</v>
      </c>
      <c r="E560" s="69"/>
      <c r="F560" s="70"/>
    </row>
    <row r="561" spans="1:6" s="66" customFormat="1">
      <c r="A561" s="85">
        <f t="shared" si="35"/>
        <v>455</v>
      </c>
      <c r="B561" s="39" t="s">
        <v>415</v>
      </c>
      <c r="C561" s="68" t="s">
        <v>31</v>
      </c>
      <c r="D561" s="69">
        <v>6</v>
      </c>
      <c r="E561" s="69"/>
      <c r="F561" s="70"/>
    </row>
    <row r="562" spans="1:6" s="66" customFormat="1">
      <c r="A562" s="85">
        <f t="shared" si="35"/>
        <v>456</v>
      </c>
      <c r="B562" s="39" t="s">
        <v>539</v>
      </c>
      <c r="C562" s="68" t="s">
        <v>31</v>
      </c>
      <c r="D562" s="80">
        <v>16</v>
      </c>
      <c r="E562" s="69"/>
      <c r="F562" s="70"/>
    </row>
    <row r="563" spans="1:6" s="66" customFormat="1">
      <c r="A563" s="85">
        <f t="shared" si="35"/>
        <v>457</v>
      </c>
      <c r="B563" s="39" t="s">
        <v>417</v>
      </c>
      <c r="C563" s="68" t="s">
        <v>31</v>
      </c>
      <c r="D563" s="80">
        <v>6</v>
      </c>
      <c r="E563" s="69"/>
      <c r="F563" s="70"/>
    </row>
    <row r="564" spans="1:6" s="66" customFormat="1">
      <c r="A564" s="85">
        <f t="shared" si="35"/>
        <v>458</v>
      </c>
      <c r="B564" s="39" t="s">
        <v>418</v>
      </c>
      <c r="C564" s="68" t="s">
        <v>31</v>
      </c>
      <c r="D564" s="80">
        <v>21</v>
      </c>
      <c r="E564" s="69"/>
      <c r="F564" s="70"/>
    </row>
    <row r="565" spans="1:6" s="66" customFormat="1">
      <c r="A565" s="71"/>
      <c r="B565" s="72" t="s">
        <v>605</v>
      </c>
      <c r="C565" s="68"/>
      <c r="D565" s="80"/>
      <c r="E565" s="69"/>
      <c r="F565" s="73"/>
    </row>
    <row r="566" spans="1:6" s="66" customFormat="1">
      <c r="A566" s="67" t="s">
        <v>627</v>
      </c>
      <c r="B566" s="35" t="s">
        <v>557</v>
      </c>
      <c r="C566" s="68"/>
      <c r="D566" s="69"/>
      <c r="E566" s="69"/>
      <c r="F566" s="70"/>
    </row>
    <row r="567" spans="1:6" s="66" customFormat="1" ht="25.5">
      <c r="A567" s="85">
        <f>A564+1</f>
        <v>459</v>
      </c>
      <c r="B567" s="39" t="s">
        <v>410</v>
      </c>
      <c r="C567" s="68" t="s">
        <v>29</v>
      </c>
      <c r="D567" s="69">
        <v>5</v>
      </c>
      <c r="E567" s="69"/>
      <c r="F567" s="70"/>
    </row>
    <row r="568" spans="1:6" s="66" customFormat="1" ht="25.5">
      <c r="A568" s="85">
        <f t="shared" ref="A568:A591" si="36">A567+1</f>
        <v>460</v>
      </c>
      <c r="B568" s="39" t="s">
        <v>411</v>
      </c>
      <c r="C568" s="68" t="s">
        <v>29</v>
      </c>
      <c r="D568" s="69">
        <v>5</v>
      </c>
      <c r="E568" s="69"/>
      <c r="F568" s="70"/>
    </row>
    <row r="569" spans="1:6" s="66" customFormat="1" ht="25.5">
      <c r="A569" s="85">
        <f t="shared" si="36"/>
        <v>461</v>
      </c>
      <c r="B569" s="39" t="s">
        <v>412</v>
      </c>
      <c r="C569" s="68" t="s">
        <v>29</v>
      </c>
      <c r="D569" s="69">
        <v>4.5</v>
      </c>
      <c r="E569" s="69"/>
      <c r="F569" s="70"/>
    </row>
    <row r="570" spans="1:6" s="66" customFormat="1" ht="25.5">
      <c r="A570" s="85">
        <f t="shared" si="36"/>
        <v>462</v>
      </c>
      <c r="B570" s="39" t="s">
        <v>413</v>
      </c>
      <c r="C570" s="68" t="s">
        <v>29</v>
      </c>
      <c r="D570" s="69">
        <v>4.5</v>
      </c>
      <c r="E570" s="69"/>
      <c r="F570" s="70"/>
    </row>
    <row r="571" spans="1:6" s="66" customFormat="1" ht="25.5">
      <c r="A571" s="85">
        <f t="shared" si="36"/>
        <v>463</v>
      </c>
      <c r="B571" s="39" t="s">
        <v>558</v>
      </c>
      <c r="C571" s="68" t="s">
        <v>29</v>
      </c>
      <c r="D571" s="69">
        <v>8.65</v>
      </c>
      <c r="E571" s="69"/>
      <c r="F571" s="70"/>
    </row>
    <row r="572" spans="1:6" s="66" customFormat="1" ht="25.5">
      <c r="A572" s="85">
        <f t="shared" si="36"/>
        <v>464</v>
      </c>
      <c r="B572" s="39" t="s">
        <v>559</v>
      </c>
      <c r="C572" s="68" t="s">
        <v>29</v>
      </c>
      <c r="D572" s="69">
        <v>5.7</v>
      </c>
      <c r="E572" s="69"/>
      <c r="F572" s="70"/>
    </row>
    <row r="573" spans="1:6" s="66" customFormat="1" ht="25.5">
      <c r="A573" s="85">
        <f t="shared" si="36"/>
        <v>465</v>
      </c>
      <c r="B573" s="39" t="s">
        <v>560</v>
      </c>
      <c r="C573" s="68" t="s">
        <v>29</v>
      </c>
      <c r="D573" s="69">
        <v>63.1</v>
      </c>
      <c r="E573" s="69"/>
      <c r="F573" s="70"/>
    </row>
    <row r="574" spans="1:6" s="66" customFormat="1" ht="25.5">
      <c r="A574" s="85">
        <f t="shared" si="36"/>
        <v>466</v>
      </c>
      <c r="B574" s="39" t="s">
        <v>537</v>
      </c>
      <c r="C574" s="68" t="s">
        <v>31</v>
      </c>
      <c r="D574" s="69">
        <v>12</v>
      </c>
      <c r="E574" s="69"/>
      <c r="F574" s="70"/>
    </row>
    <row r="575" spans="1:6" s="66" customFormat="1" ht="25.5">
      <c r="A575" s="85">
        <f t="shared" si="36"/>
        <v>467</v>
      </c>
      <c r="B575" s="39" t="s">
        <v>538</v>
      </c>
      <c r="C575" s="68" t="s">
        <v>31</v>
      </c>
      <c r="D575" s="69">
        <v>8</v>
      </c>
      <c r="E575" s="69"/>
      <c r="F575" s="70"/>
    </row>
    <row r="576" spans="1:6" s="66" customFormat="1" ht="25.5">
      <c r="A576" s="85">
        <f t="shared" si="36"/>
        <v>468</v>
      </c>
      <c r="B576" s="39" t="s">
        <v>561</v>
      </c>
      <c r="C576" s="68" t="s">
        <v>31</v>
      </c>
      <c r="D576" s="69">
        <v>11</v>
      </c>
      <c r="E576" s="69"/>
      <c r="F576" s="70"/>
    </row>
    <row r="577" spans="1:6" s="66" customFormat="1" ht="25.5">
      <c r="A577" s="85">
        <f t="shared" si="36"/>
        <v>469</v>
      </c>
      <c r="B577" s="39" t="s">
        <v>562</v>
      </c>
      <c r="C577" s="68" t="s">
        <v>31</v>
      </c>
      <c r="D577" s="69">
        <v>48</v>
      </c>
      <c r="E577" s="69"/>
      <c r="F577" s="70"/>
    </row>
    <row r="578" spans="1:6" s="66" customFormat="1">
      <c r="A578" s="85">
        <f t="shared" si="36"/>
        <v>470</v>
      </c>
      <c r="B578" s="39" t="s">
        <v>415</v>
      </c>
      <c r="C578" s="68" t="s">
        <v>31</v>
      </c>
      <c r="D578" s="69">
        <v>2</v>
      </c>
      <c r="E578" s="69"/>
      <c r="F578" s="70"/>
    </row>
    <row r="579" spans="1:6" s="66" customFormat="1">
      <c r="A579" s="85">
        <f t="shared" si="36"/>
        <v>471</v>
      </c>
      <c r="B579" s="39" t="s">
        <v>545</v>
      </c>
      <c r="C579" s="68" t="s">
        <v>31</v>
      </c>
      <c r="D579" s="69">
        <v>1</v>
      </c>
      <c r="E579" s="69"/>
      <c r="F579" s="70"/>
    </row>
    <row r="580" spans="1:6" s="66" customFormat="1">
      <c r="A580" s="85">
        <f t="shared" si="36"/>
        <v>472</v>
      </c>
      <c r="B580" s="39" t="s">
        <v>563</v>
      </c>
      <c r="C580" s="68" t="s">
        <v>31</v>
      </c>
      <c r="D580" s="69">
        <v>7</v>
      </c>
      <c r="E580" s="69"/>
      <c r="F580" s="70"/>
    </row>
    <row r="581" spans="1:6" s="66" customFormat="1">
      <c r="A581" s="85">
        <f t="shared" si="36"/>
        <v>473</v>
      </c>
      <c r="B581" s="39" t="s">
        <v>564</v>
      </c>
      <c r="C581" s="68" t="s">
        <v>31</v>
      </c>
      <c r="D581" s="69">
        <v>3</v>
      </c>
      <c r="E581" s="69"/>
      <c r="F581" s="70"/>
    </row>
    <row r="582" spans="1:6" s="66" customFormat="1">
      <c r="A582" s="85">
        <f t="shared" si="36"/>
        <v>474</v>
      </c>
      <c r="B582" s="39" t="s">
        <v>565</v>
      </c>
      <c r="C582" s="68" t="s">
        <v>31</v>
      </c>
      <c r="D582" s="69">
        <v>3</v>
      </c>
      <c r="E582" s="69"/>
      <c r="F582" s="70"/>
    </row>
    <row r="583" spans="1:6" s="66" customFormat="1">
      <c r="A583" s="85">
        <f t="shared" si="36"/>
        <v>475</v>
      </c>
      <c r="B583" s="39" t="s">
        <v>566</v>
      </c>
      <c r="C583" s="68" t="s">
        <v>31</v>
      </c>
      <c r="D583" s="69">
        <v>1</v>
      </c>
      <c r="E583" s="69"/>
      <c r="F583" s="70"/>
    </row>
    <row r="584" spans="1:6" s="66" customFormat="1">
      <c r="A584" s="85">
        <f t="shared" si="36"/>
        <v>476</v>
      </c>
      <c r="B584" s="39" t="s">
        <v>567</v>
      </c>
      <c r="C584" s="68" t="s">
        <v>31</v>
      </c>
      <c r="D584" s="69">
        <v>10</v>
      </c>
      <c r="E584" s="69"/>
      <c r="F584" s="70"/>
    </row>
    <row r="585" spans="1:6" s="66" customFormat="1">
      <c r="A585" s="85">
        <f t="shared" si="36"/>
        <v>477</v>
      </c>
      <c r="B585" s="39" t="s">
        <v>568</v>
      </c>
      <c r="C585" s="68" t="s">
        <v>31</v>
      </c>
      <c r="D585" s="69">
        <v>2</v>
      </c>
      <c r="E585" s="69"/>
      <c r="F585" s="70"/>
    </row>
    <row r="586" spans="1:6" s="66" customFormat="1">
      <c r="A586" s="85">
        <f t="shared" si="36"/>
        <v>478</v>
      </c>
      <c r="B586" s="39" t="s">
        <v>569</v>
      </c>
      <c r="C586" s="68" t="s">
        <v>31</v>
      </c>
      <c r="D586" s="69">
        <v>1</v>
      </c>
      <c r="E586" s="69"/>
      <c r="F586" s="70"/>
    </row>
    <row r="587" spans="1:6" s="66" customFormat="1">
      <c r="A587" s="85">
        <f t="shared" si="36"/>
        <v>479</v>
      </c>
      <c r="B587" s="39" t="s">
        <v>570</v>
      </c>
      <c r="C587" s="68" t="s">
        <v>31</v>
      </c>
      <c r="D587" s="69">
        <v>2</v>
      </c>
      <c r="E587" s="69"/>
      <c r="F587" s="70"/>
    </row>
    <row r="588" spans="1:6" s="66" customFormat="1">
      <c r="A588" s="85">
        <f t="shared" si="36"/>
        <v>480</v>
      </c>
      <c r="B588" s="39" t="s">
        <v>571</v>
      </c>
      <c r="C588" s="68" t="s">
        <v>31</v>
      </c>
      <c r="D588" s="69">
        <v>2</v>
      </c>
      <c r="E588" s="69"/>
      <c r="F588" s="70"/>
    </row>
    <row r="589" spans="1:6" s="66" customFormat="1">
      <c r="A589" s="85">
        <f t="shared" si="36"/>
        <v>481</v>
      </c>
      <c r="B589" s="39" t="s">
        <v>572</v>
      </c>
      <c r="C589" s="68" t="s">
        <v>31</v>
      </c>
      <c r="D589" s="69">
        <v>2</v>
      </c>
      <c r="E589" s="69"/>
      <c r="F589" s="70"/>
    </row>
    <row r="590" spans="1:6" s="66" customFormat="1">
      <c r="A590" s="85">
        <f t="shared" si="36"/>
        <v>482</v>
      </c>
      <c r="B590" s="39" t="s">
        <v>573</v>
      </c>
      <c r="C590" s="68" t="s">
        <v>31</v>
      </c>
      <c r="D590" s="69">
        <v>3</v>
      </c>
      <c r="E590" s="69"/>
      <c r="F590" s="70"/>
    </row>
    <row r="591" spans="1:6" s="66" customFormat="1" ht="25.5">
      <c r="A591" s="85">
        <f t="shared" si="36"/>
        <v>483</v>
      </c>
      <c r="B591" s="39" t="s">
        <v>574</v>
      </c>
      <c r="C591" s="68" t="s">
        <v>29</v>
      </c>
      <c r="D591" s="69">
        <v>2</v>
      </c>
      <c r="E591" s="69"/>
      <c r="F591" s="70"/>
    </row>
    <row r="592" spans="1:6" s="66" customFormat="1">
      <c r="A592" s="71"/>
      <c r="B592" s="72" t="s">
        <v>607</v>
      </c>
      <c r="C592" s="68"/>
      <c r="D592" s="69"/>
      <c r="E592" s="69"/>
      <c r="F592" s="73"/>
    </row>
    <row r="593" spans="1:6" s="8" customFormat="1" ht="15.75">
      <c r="A593" s="26"/>
      <c r="B593" s="51" t="s">
        <v>606</v>
      </c>
      <c r="C593" s="238"/>
      <c r="D593" s="74"/>
      <c r="E593" s="48"/>
      <c r="F593" s="49"/>
    </row>
    <row r="594" spans="1:6" s="66" customFormat="1">
      <c r="A594" s="41" t="s">
        <v>420</v>
      </c>
      <c r="B594" s="32" t="s">
        <v>13</v>
      </c>
      <c r="C594" s="33"/>
      <c r="D594" s="42"/>
      <c r="E594" s="42"/>
      <c r="F594" s="42"/>
    </row>
    <row r="595" spans="1:6" s="66" customFormat="1">
      <c r="A595" s="67" t="s">
        <v>628</v>
      </c>
      <c r="B595" s="34" t="s">
        <v>575</v>
      </c>
      <c r="C595" s="68"/>
      <c r="D595" s="69"/>
      <c r="E595" s="69"/>
      <c r="F595" s="70"/>
    </row>
    <row r="596" spans="1:6" s="66" customFormat="1">
      <c r="A596" s="85">
        <f>A591+1</f>
        <v>484</v>
      </c>
      <c r="B596" s="39" t="s">
        <v>421</v>
      </c>
      <c r="C596" s="68" t="s">
        <v>29</v>
      </c>
      <c r="D596" s="69">
        <v>14.6</v>
      </c>
      <c r="E596" s="69"/>
      <c r="F596" s="70"/>
    </row>
    <row r="597" spans="1:6" s="66" customFormat="1">
      <c r="A597" s="85">
        <f t="shared" ref="A597:A608" si="37">A596+1</f>
        <v>485</v>
      </c>
      <c r="B597" s="39" t="s">
        <v>422</v>
      </c>
      <c r="C597" s="68" t="s">
        <v>29</v>
      </c>
      <c r="D597" s="69">
        <v>4</v>
      </c>
      <c r="E597" s="69"/>
      <c r="F597" s="70"/>
    </row>
    <row r="598" spans="1:6" s="66" customFormat="1">
      <c r="A598" s="85">
        <f t="shared" si="37"/>
        <v>486</v>
      </c>
      <c r="B598" s="39" t="s">
        <v>576</v>
      </c>
      <c r="C598" s="68" t="s">
        <v>31</v>
      </c>
      <c r="D598" s="69">
        <v>11</v>
      </c>
      <c r="E598" s="69"/>
      <c r="F598" s="70"/>
    </row>
    <row r="599" spans="1:6" s="66" customFormat="1">
      <c r="A599" s="85">
        <f t="shared" si="37"/>
        <v>487</v>
      </c>
      <c r="B599" s="39" t="s">
        <v>577</v>
      </c>
      <c r="C599" s="68" t="s">
        <v>31</v>
      </c>
      <c r="D599" s="69">
        <v>4</v>
      </c>
      <c r="E599" s="69"/>
      <c r="F599" s="70"/>
    </row>
    <row r="600" spans="1:6" s="66" customFormat="1">
      <c r="A600" s="85">
        <f t="shared" si="37"/>
        <v>488</v>
      </c>
      <c r="B600" s="39" t="s">
        <v>578</v>
      </c>
      <c r="C600" s="68" t="s">
        <v>31</v>
      </c>
      <c r="D600" s="69">
        <v>5</v>
      </c>
      <c r="E600" s="69"/>
      <c r="F600" s="70"/>
    </row>
    <row r="601" spans="1:6" s="66" customFormat="1">
      <c r="A601" s="85">
        <f t="shared" si="37"/>
        <v>489</v>
      </c>
      <c r="B601" s="39" t="s">
        <v>579</v>
      </c>
      <c r="C601" s="68" t="s">
        <v>31</v>
      </c>
      <c r="D601" s="69">
        <v>6</v>
      </c>
      <c r="E601" s="69"/>
      <c r="F601" s="70"/>
    </row>
    <row r="602" spans="1:6" s="66" customFormat="1">
      <c r="A602" s="85">
        <f t="shared" si="37"/>
        <v>490</v>
      </c>
      <c r="B602" s="39" t="s">
        <v>580</v>
      </c>
      <c r="C602" s="68" t="s">
        <v>31</v>
      </c>
      <c r="D602" s="69">
        <v>4</v>
      </c>
      <c r="E602" s="69"/>
      <c r="F602" s="70"/>
    </row>
    <row r="603" spans="1:6" s="66" customFormat="1">
      <c r="A603" s="85">
        <f t="shared" si="37"/>
        <v>491</v>
      </c>
      <c r="B603" s="39" t="s">
        <v>581</v>
      </c>
      <c r="C603" s="68" t="s">
        <v>31</v>
      </c>
      <c r="D603" s="69">
        <v>4</v>
      </c>
      <c r="E603" s="69"/>
      <c r="F603" s="70"/>
    </row>
    <row r="604" spans="1:6" s="66" customFormat="1">
      <c r="A604" s="85">
        <f t="shared" si="37"/>
        <v>492</v>
      </c>
      <c r="B604" s="39" t="s">
        <v>582</v>
      </c>
      <c r="C604" s="68" t="s">
        <v>31</v>
      </c>
      <c r="D604" s="80">
        <v>4</v>
      </c>
      <c r="E604" s="69"/>
      <c r="F604" s="70"/>
    </row>
    <row r="605" spans="1:6" s="66" customFormat="1">
      <c r="A605" s="85">
        <f t="shared" si="37"/>
        <v>493</v>
      </c>
      <c r="B605" s="39" t="s">
        <v>424</v>
      </c>
      <c r="C605" s="68" t="s">
        <v>31</v>
      </c>
      <c r="D605" s="80">
        <v>4</v>
      </c>
      <c r="E605" s="69"/>
      <c r="F605" s="70"/>
    </row>
    <row r="606" spans="1:6" s="66" customFormat="1">
      <c r="A606" s="85">
        <f t="shared" si="37"/>
        <v>494</v>
      </c>
      <c r="B606" s="39" t="s">
        <v>425</v>
      </c>
      <c r="C606" s="68" t="s">
        <v>31</v>
      </c>
      <c r="D606" s="80">
        <v>4</v>
      </c>
      <c r="E606" s="69"/>
      <c r="F606" s="70"/>
    </row>
    <row r="607" spans="1:6" s="66" customFormat="1">
      <c r="A607" s="85">
        <f t="shared" si="37"/>
        <v>495</v>
      </c>
      <c r="B607" s="39" t="s">
        <v>426</v>
      </c>
      <c r="C607" s="68" t="s">
        <v>31</v>
      </c>
      <c r="D607" s="80">
        <v>10</v>
      </c>
      <c r="E607" s="69"/>
      <c r="F607" s="70"/>
    </row>
    <row r="608" spans="1:6" s="66" customFormat="1">
      <c r="A608" s="85">
        <f t="shared" si="37"/>
        <v>496</v>
      </c>
      <c r="B608" s="39" t="s">
        <v>429</v>
      </c>
      <c r="C608" s="68" t="s">
        <v>31</v>
      </c>
      <c r="D608" s="80">
        <v>8</v>
      </c>
      <c r="E608" s="69"/>
      <c r="F608" s="70"/>
    </row>
    <row r="609" spans="1:7" s="66" customFormat="1">
      <c r="A609" s="71"/>
      <c r="B609" s="72" t="s">
        <v>620</v>
      </c>
      <c r="C609" s="68"/>
      <c r="D609" s="80"/>
      <c r="E609" s="69"/>
      <c r="F609" s="70"/>
    </row>
    <row r="610" spans="1:7" s="66" customFormat="1">
      <c r="A610" s="67" t="s">
        <v>630</v>
      </c>
      <c r="B610" s="34" t="s">
        <v>557</v>
      </c>
      <c r="C610" s="68"/>
      <c r="D610" s="80"/>
      <c r="E610" s="69"/>
      <c r="F610" s="70"/>
    </row>
    <row r="611" spans="1:7" s="66" customFormat="1">
      <c r="A611" s="85">
        <f>A608+1</f>
        <v>497</v>
      </c>
      <c r="B611" s="39" t="s">
        <v>597</v>
      </c>
      <c r="C611" s="68" t="s">
        <v>29</v>
      </c>
      <c r="D611" s="80">
        <v>10.199999999999999</v>
      </c>
      <c r="E611" s="69"/>
      <c r="F611" s="70"/>
    </row>
    <row r="612" spans="1:7" s="66" customFormat="1">
      <c r="A612" s="85">
        <f t="shared" ref="A612:A613" si="38">A611+1</f>
        <v>498</v>
      </c>
      <c r="B612" s="39" t="s">
        <v>597</v>
      </c>
      <c r="C612" s="68" t="s">
        <v>29</v>
      </c>
      <c r="D612" s="80">
        <v>23.25</v>
      </c>
      <c r="E612" s="69"/>
      <c r="F612" s="70"/>
    </row>
    <row r="613" spans="1:7" s="66" customFormat="1">
      <c r="A613" s="85">
        <f t="shared" si="38"/>
        <v>499</v>
      </c>
      <c r="B613" s="39" t="s">
        <v>426</v>
      </c>
      <c r="C613" s="68" t="s">
        <v>31</v>
      </c>
      <c r="D613" s="80">
        <v>8</v>
      </c>
      <c r="E613" s="69"/>
      <c r="F613" s="70"/>
    </row>
    <row r="614" spans="1:7" s="66" customFormat="1">
      <c r="A614" s="71"/>
      <c r="B614" s="72" t="s">
        <v>613</v>
      </c>
      <c r="C614" s="68"/>
      <c r="D614" s="80"/>
      <c r="E614" s="69"/>
      <c r="F614" s="70"/>
    </row>
    <row r="615" spans="1:7" s="66" customFormat="1">
      <c r="A615" s="67" t="s">
        <v>631</v>
      </c>
      <c r="B615" s="34" t="s">
        <v>598</v>
      </c>
      <c r="C615" s="68"/>
      <c r="D615" s="80"/>
      <c r="E615" s="69"/>
      <c r="F615" s="70"/>
    </row>
    <row r="616" spans="1:7" s="66" customFormat="1">
      <c r="A616" s="85">
        <f>A613+1</f>
        <v>500</v>
      </c>
      <c r="B616" s="28" t="s">
        <v>599</v>
      </c>
      <c r="C616" s="68" t="s">
        <v>29</v>
      </c>
      <c r="D616" s="80">
        <v>218.9</v>
      </c>
      <c r="E616" s="69"/>
      <c r="F616" s="70"/>
    </row>
    <row r="617" spans="1:7" s="66" customFormat="1">
      <c r="A617" s="85">
        <f t="shared" ref="A617:A621" si="39">A616+1</f>
        <v>501</v>
      </c>
      <c r="B617" s="39" t="s">
        <v>600</v>
      </c>
      <c r="C617" s="68" t="s">
        <v>29</v>
      </c>
      <c r="D617" s="80">
        <v>117.15</v>
      </c>
      <c r="E617" s="69"/>
      <c r="F617" s="70"/>
    </row>
    <row r="618" spans="1:7" s="66" customFormat="1">
      <c r="A618" s="85">
        <f t="shared" si="39"/>
        <v>502</v>
      </c>
      <c r="B618" s="39" t="s">
        <v>601</v>
      </c>
      <c r="C618" s="68" t="s">
        <v>31</v>
      </c>
      <c r="D618" s="80">
        <v>3</v>
      </c>
      <c r="E618" s="69"/>
      <c r="F618" s="70"/>
    </row>
    <row r="619" spans="1:7" s="66" customFormat="1">
      <c r="A619" s="85">
        <f t="shared" si="39"/>
        <v>503</v>
      </c>
      <c r="B619" s="39" t="s">
        <v>602</v>
      </c>
      <c r="C619" s="68" t="s">
        <v>31</v>
      </c>
      <c r="D619" s="80">
        <v>1</v>
      </c>
      <c r="E619" s="69"/>
      <c r="F619" s="70"/>
    </row>
    <row r="620" spans="1:7" s="66" customFormat="1">
      <c r="A620" s="85">
        <f t="shared" si="39"/>
        <v>504</v>
      </c>
      <c r="B620" s="39" t="s">
        <v>603</v>
      </c>
      <c r="C620" s="68" t="s">
        <v>31</v>
      </c>
      <c r="D620" s="80">
        <v>1</v>
      </c>
      <c r="E620" s="69"/>
      <c r="F620" s="70"/>
    </row>
    <row r="621" spans="1:7" s="66" customFormat="1">
      <c r="A621" s="85">
        <f t="shared" si="39"/>
        <v>505</v>
      </c>
      <c r="B621" s="39" t="s">
        <v>604</v>
      </c>
      <c r="C621" s="68" t="s">
        <v>31</v>
      </c>
      <c r="D621" s="80">
        <v>1</v>
      </c>
      <c r="E621" s="69"/>
      <c r="F621" s="70"/>
    </row>
    <row r="622" spans="1:7" s="66" customFormat="1">
      <c r="A622" s="75"/>
      <c r="B622" s="72" t="s">
        <v>614</v>
      </c>
      <c r="C622" s="68"/>
      <c r="D622" s="80"/>
      <c r="E622" s="69"/>
      <c r="F622" s="70"/>
    </row>
    <row r="623" spans="1:7" s="8" customFormat="1" ht="15.75">
      <c r="A623" s="9"/>
      <c r="B623" s="51" t="s">
        <v>430</v>
      </c>
      <c r="C623" s="238"/>
      <c r="D623" s="74"/>
      <c r="E623" s="48"/>
      <c r="F623" s="49"/>
    </row>
    <row r="624" spans="1:7">
      <c r="A624" s="9"/>
      <c r="B624" s="194" t="s">
        <v>431</v>
      </c>
      <c r="C624" s="238"/>
      <c r="D624" s="77"/>
      <c r="E624" s="167"/>
      <c r="F624" s="99"/>
      <c r="G624" s="264"/>
    </row>
    <row r="626" spans="1:164" s="28" customFormat="1" ht="12.75">
      <c r="A626" s="38"/>
      <c r="B626" s="199" t="s">
        <v>693</v>
      </c>
      <c r="C626" s="36"/>
      <c r="D626" s="36"/>
      <c r="E626" s="38"/>
      <c r="F626" s="30"/>
    </row>
    <row r="627" spans="1:164" s="28" customFormat="1" ht="12.75">
      <c r="A627" s="38"/>
      <c r="B627" s="208" t="s">
        <v>16</v>
      </c>
      <c r="C627" s="30"/>
      <c r="D627" s="30"/>
      <c r="E627" s="30"/>
      <c r="F627" s="30"/>
    </row>
    <row r="628" spans="1:164" s="28" customFormat="1" ht="12.75">
      <c r="A628" s="211"/>
      <c r="B628" s="209" t="s">
        <v>696</v>
      </c>
      <c r="C628" s="37"/>
      <c r="D628" s="37"/>
      <c r="E628" s="37"/>
      <c r="F628" s="37"/>
    </row>
    <row r="629" spans="1:164" s="254" customFormat="1" ht="12.75">
      <c r="C629" s="255"/>
      <c r="D629" s="269"/>
    </row>
    <row r="630" spans="1:164" s="254" customFormat="1" ht="15.75">
      <c r="C630" s="255"/>
      <c r="E630" s="256"/>
    </row>
    <row r="631" spans="1:164" s="254" customFormat="1" ht="12.75">
      <c r="C631" s="255"/>
    </row>
    <row r="632" spans="1:164" s="257" customFormat="1" ht="15.75">
      <c r="B632" s="258" t="s">
        <v>708</v>
      </c>
      <c r="C632" s="259"/>
      <c r="G632" s="260"/>
      <c r="H632" s="260"/>
      <c r="I632" s="260"/>
      <c r="J632" s="260"/>
      <c r="K632" s="260"/>
      <c r="L632" s="260"/>
      <c r="M632" s="260"/>
      <c r="N632" s="260"/>
      <c r="O632" s="260"/>
      <c r="P632" s="260"/>
      <c r="Q632" s="260"/>
      <c r="R632" s="260"/>
      <c r="S632" s="260"/>
      <c r="T632" s="260"/>
      <c r="U632" s="260"/>
      <c r="V632" s="260"/>
      <c r="W632" s="260"/>
      <c r="X632" s="260"/>
      <c r="Y632" s="260"/>
      <c r="Z632" s="260"/>
      <c r="AA632" s="260"/>
      <c r="AB632" s="260"/>
      <c r="AC632" s="260"/>
      <c r="AD632" s="260"/>
      <c r="AE632" s="260"/>
      <c r="AF632" s="260"/>
      <c r="AG632" s="260"/>
      <c r="AH632" s="260"/>
      <c r="AI632" s="260"/>
      <c r="AJ632" s="260"/>
      <c r="AK632" s="260"/>
      <c r="AL632" s="260"/>
      <c r="AM632" s="260"/>
      <c r="AN632" s="260"/>
      <c r="AO632" s="260"/>
      <c r="AP632" s="260"/>
      <c r="AQ632" s="260"/>
      <c r="AR632" s="260"/>
      <c r="AS632" s="260"/>
      <c r="AT632" s="260"/>
      <c r="AU632" s="260"/>
      <c r="AV632" s="260"/>
      <c r="AW632" s="260"/>
      <c r="AX632" s="260"/>
      <c r="AY632" s="260"/>
      <c r="AZ632" s="260"/>
      <c r="BA632" s="260"/>
      <c r="BB632" s="260"/>
      <c r="BC632" s="260"/>
      <c r="BD632" s="260"/>
      <c r="BE632" s="260"/>
      <c r="BF632" s="260"/>
      <c r="BG632" s="260"/>
      <c r="BH632" s="260"/>
      <c r="BI632" s="260"/>
      <c r="BJ632" s="260"/>
      <c r="BK632" s="260"/>
      <c r="BL632" s="260"/>
      <c r="BM632" s="260"/>
      <c r="BN632" s="260"/>
      <c r="BO632" s="260"/>
      <c r="BP632" s="260"/>
      <c r="BQ632" s="260"/>
      <c r="BR632" s="260"/>
      <c r="BS632" s="260"/>
      <c r="BT632" s="260"/>
      <c r="BU632" s="260"/>
      <c r="BV632" s="260"/>
      <c r="BW632" s="260"/>
      <c r="BX632" s="260"/>
      <c r="BY632" s="260"/>
      <c r="BZ632" s="260"/>
      <c r="CA632" s="260"/>
      <c r="CB632" s="260"/>
      <c r="CC632" s="260"/>
      <c r="CD632" s="260"/>
      <c r="CE632" s="260"/>
      <c r="CF632" s="260"/>
      <c r="CG632" s="260"/>
      <c r="CH632" s="260"/>
      <c r="CI632" s="260"/>
      <c r="CJ632" s="260"/>
      <c r="CK632" s="260"/>
      <c r="CL632" s="260"/>
      <c r="CM632" s="260"/>
      <c r="CN632" s="260"/>
      <c r="CO632" s="260"/>
      <c r="CP632" s="260"/>
      <c r="CQ632" s="260"/>
      <c r="CR632" s="260"/>
      <c r="CS632" s="260"/>
      <c r="CT632" s="260"/>
      <c r="CU632" s="260"/>
      <c r="CV632" s="260"/>
      <c r="CW632" s="260"/>
      <c r="CX632" s="260"/>
      <c r="CY632" s="260"/>
      <c r="CZ632" s="260"/>
      <c r="DA632" s="260"/>
      <c r="DB632" s="260"/>
      <c r="DC632" s="260"/>
      <c r="DD632" s="260"/>
      <c r="DE632" s="260"/>
      <c r="DF632" s="260"/>
      <c r="DG632" s="260"/>
      <c r="DH632" s="260"/>
      <c r="DI632" s="260"/>
      <c r="DJ632" s="260"/>
      <c r="DK632" s="260"/>
      <c r="DL632" s="260"/>
      <c r="DM632" s="260"/>
      <c r="DN632" s="260"/>
      <c r="DO632" s="260"/>
      <c r="DP632" s="260"/>
      <c r="DQ632" s="260"/>
      <c r="DR632" s="260"/>
      <c r="DS632" s="260"/>
      <c r="DT632" s="260"/>
      <c r="DU632" s="260"/>
      <c r="DV632" s="260"/>
      <c r="DW632" s="260"/>
      <c r="DX632" s="260"/>
      <c r="DY632" s="260"/>
      <c r="DZ632" s="260"/>
      <c r="EA632" s="260"/>
      <c r="EB632" s="260"/>
      <c r="EC632" s="260"/>
      <c r="ED632" s="260"/>
      <c r="EE632" s="260"/>
      <c r="EF632" s="260"/>
      <c r="EG632" s="260"/>
      <c r="EH632" s="260"/>
      <c r="EI632" s="260"/>
      <c r="EJ632" s="260"/>
      <c r="EK632" s="260"/>
      <c r="EL632" s="260"/>
      <c r="EM632" s="260"/>
      <c r="EN632" s="260"/>
      <c r="EO632" s="260"/>
      <c r="EP632" s="260"/>
      <c r="EQ632" s="260"/>
      <c r="ER632" s="260"/>
      <c r="ES632" s="260"/>
      <c r="ET632" s="260"/>
      <c r="EU632" s="260"/>
      <c r="EV632" s="260"/>
      <c r="EW632" s="260"/>
      <c r="EX632" s="260"/>
      <c r="EY632" s="260"/>
      <c r="EZ632" s="260"/>
      <c r="FA632" s="260"/>
      <c r="FB632" s="260"/>
      <c r="FC632" s="260"/>
      <c r="FD632" s="260"/>
      <c r="FE632" s="260"/>
      <c r="FF632" s="260"/>
      <c r="FG632" s="260"/>
      <c r="FH632" s="260"/>
    </row>
    <row r="633" spans="1:164" s="257" customFormat="1" ht="15.75">
      <c r="B633" s="259" t="s">
        <v>709</v>
      </c>
      <c r="C633" s="259"/>
      <c r="G633" s="260"/>
      <c r="H633" s="260"/>
      <c r="I633" s="260"/>
      <c r="J633" s="260"/>
      <c r="K633" s="260"/>
      <c r="L633" s="260"/>
      <c r="M633" s="260"/>
      <c r="N633" s="260"/>
      <c r="O633" s="260"/>
      <c r="P633" s="260"/>
      <c r="Q633" s="260"/>
      <c r="R633" s="260"/>
      <c r="S633" s="260"/>
      <c r="T633" s="260"/>
      <c r="U633" s="260"/>
      <c r="V633" s="260"/>
      <c r="W633" s="260"/>
      <c r="X633" s="260"/>
      <c r="Y633" s="260"/>
      <c r="Z633" s="260"/>
      <c r="AA633" s="260"/>
      <c r="AB633" s="260"/>
      <c r="AC633" s="260"/>
      <c r="AD633" s="260"/>
      <c r="AE633" s="260"/>
      <c r="AF633" s="260"/>
      <c r="AG633" s="260"/>
      <c r="AH633" s="260"/>
      <c r="AI633" s="260"/>
      <c r="AJ633" s="260"/>
      <c r="AK633" s="260"/>
      <c r="AL633" s="260"/>
      <c r="AM633" s="260"/>
      <c r="AN633" s="260"/>
      <c r="AO633" s="260"/>
      <c r="AP633" s="260"/>
      <c r="AQ633" s="260"/>
      <c r="AR633" s="260"/>
      <c r="AS633" s="260"/>
      <c r="AT633" s="260"/>
      <c r="AU633" s="260"/>
      <c r="AV633" s="260"/>
      <c r="AW633" s="260"/>
      <c r="AX633" s="260"/>
      <c r="AY633" s="260"/>
      <c r="AZ633" s="260"/>
      <c r="BA633" s="260"/>
      <c r="BB633" s="260"/>
      <c r="BC633" s="260"/>
      <c r="BD633" s="260"/>
      <c r="BE633" s="260"/>
      <c r="BF633" s="260"/>
      <c r="BG633" s="260"/>
      <c r="BH633" s="260"/>
      <c r="BI633" s="260"/>
      <c r="BJ633" s="260"/>
      <c r="BK633" s="260"/>
      <c r="BL633" s="260"/>
      <c r="BM633" s="260"/>
      <c r="BN633" s="260"/>
      <c r="BO633" s="260"/>
      <c r="BP633" s="260"/>
      <c r="BQ633" s="260"/>
      <c r="BR633" s="260"/>
      <c r="BS633" s="260"/>
      <c r="BT633" s="260"/>
      <c r="BU633" s="260"/>
      <c r="BV633" s="260"/>
      <c r="BW633" s="260"/>
      <c r="BX633" s="260"/>
      <c r="BY633" s="260"/>
      <c r="BZ633" s="260"/>
      <c r="CA633" s="260"/>
      <c r="CB633" s="260"/>
      <c r="CC633" s="260"/>
      <c r="CD633" s="260"/>
      <c r="CE633" s="260"/>
      <c r="CF633" s="260"/>
      <c r="CG633" s="260"/>
      <c r="CH633" s="260"/>
      <c r="CI633" s="260"/>
      <c r="CJ633" s="260"/>
      <c r="CK633" s="260"/>
      <c r="CL633" s="260"/>
      <c r="CM633" s="260"/>
      <c r="CN633" s="260"/>
      <c r="CO633" s="260"/>
      <c r="CP633" s="260"/>
      <c r="CQ633" s="260"/>
      <c r="CR633" s="260"/>
      <c r="CS633" s="260"/>
      <c r="CT633" s="260"/>
      <c r="CU633" s="260"/>
      <c r="CV633" s="260"/>
      <c r="CW633" s="260"/>
      <c r="CX633" s="260"/>
      <c r="CY633" s="260"/>
      <c r="CZ633" s="260"/>
      <c r="DA633" s="260"/>
      <c r="DB633" s="260"/>
      <c r="DC633" s="260"/>
      <c r="DD633" s="260"/>
      <c r="DE633" s="260"/>
      <c r="DF633" s="260"/>
      <c r="DG633" s="260"/>
      <c r="DH633" s="260"/>
      <c r="DI633" s="260"/>
      <c r="DJ633" s="260"/>
      <c r="DK633" s="260"/>
      <c r="DL633" s="260"/>
      <c r="DM633" s="260"/>
      <c r="DN633" s="260"/>
      <c r="DO633" s="260"/>
      <c r="DP633" s="260"/>
      <c r="DQ633" s="260"/>
      <c r="DR633" s="260"/>
      <c r="DS633" s="260"/>
      <c r="DT633" s="260"/>
      <c r="DU633" s="260"/>
      <c r="DV633" s="260"/>
      <c r="DW633" s="260"/>
      <c r="DX633" s="260"/>
      <c r="DY633" s="260"/>
      <c r="DZ633" s="260"/>
      <c r="EA633" s="260"/>
      <c r="EB633" s="260"/>
      <c r="EC633" s="260"/>
      <c r="ED633" s="260"/>
      <c r="EE633" s="260"/>
      <c r="EF633" s="260"/>
      <c r="EG633" s="260"/>
      <c r="EH633" s="260"/>
      <c r="EI633" s="260"/>
      <c r="EJ633" s="260"/>
      <c r="EK633" s="260"/>
      <c r="EL633" s="260"/>
      <c r="EM633" s="260"/>
      <c r="EN633" s="260"/>
      <c r="EO633" s="260"/>
      <c r="EP633" s="260"/>
      <c r="EQ633" s="260"/>
      <c r="ER633" s="260"/>
      <c r="ES633" s="260"/>
      <c r="ET633" s="260"/>
      <c r="EU633" s="260"/>
      <c r="EV633" s="260"/>
      <c r="EW633" s="260"/>
      <c r="EX633" s="260"/>
      <c r="EY633" s="260"/>
      <c r="EZ633" s="260"/>
      <c r="FA633" s="260"/>
      <c r="FB633" s="260"/>
      <c r="FC633" s="260"/>
      <c r="FD633" s="260"/>
      <c r="FE633" s="260"/>
      <c r="FF633" s="260"/>
      <c r="FG633" s="260"/>
      <c r="FH633" s="260"/>
    </row>
    <row r="634" spans="1:164" s="257" customFormat="1" ht="15.75">
      <c r="B634" s="261"/>
      <c r="C634" s="259"/>
      <c r="G634" s="260"/>
      <c r="H634" s="260"/>
      <c r="I634" s="260"/>
      <c r="J634" s="260"/>
      <c r="K634" s="260"/>
      <c r="L634" s="260"/>
      <c r="M634" s="260"/>
      <c r="N634" s="260"/>
      <c r="O634" s="260"/>
      <c r="P634" s="260"/>
      <c r="Q634" s="260"/>
      <c r="R634" s="260"/>
      <c r="S634" s="260"/>
      <c r="T634" s="260"/>
      <c r="U634" s="260"/>
      <c r="V634" s="260"/>
      <c r="W634" s="260"/>
      <c r="X634" s="260"/>
      <c r="Y634" s="260"/>
      <c r="Z634" s="260"/>
      <c r="AA634" s="260"/>
      <c r="AB634" s="260"/>
      <c r="AC634" s="260"/>
      <c r="AD634" s="260"/>
      <c r="AE634" s="260"/>
      <c r="AF634" s="260"/>
      <c r="AG634" s="260"/>
      <c r="AH634" s="260"/>
      <c r="AI634" s="260"/>
      <c r="AJ634" s="260"/>
      <c r="AK634" s="260"/>
      <c r="AL634" s="260"/>
      <c r="AM634" s="260"/>
      <c r="AN634" s="260"/>
      <c r="AO634" s="260"/>
      <c r="AP634" s="260"/>
      <c r="AQ634" s="260"/>
      <c r="AR634" s="260"/>
      <c r="AS634" s="260"/>
      <c r="AT634" s="260"/>
      <c r="AU634" s="260"/>
      <c r="AV634" s="260"/>
      <c r="AW634" s="260"/>
      <c r="AX634" s="260"/>
      <c r="AY634" s="260"/>
      <c r="AZ634" s="260"/>
      <c r="BA634" s="260"/>
      <c r="BB634" s="260"/>
      <c r="BC634" s="260"/>
      <c r="BD634" s="260"/>
      <c r="BE634" s="260"/>
      <c r="BF634" s="260"/>
      <c r="BG634" s="260"/>
      <c r="BH634" s="260"/>
      <c r="BI634" s="260"/>
      <c r="BJ634" s="260"/>
      <c r="BK634" s="260"/>
      <c r="BL634" s="260"/>
      <c r="BM634" s="260"/>
      <c r="BN634" s="260"/>
      <c r="BO634" s="260"/>
      <c r="BP634" s="260"/>
      <c r="BQ634" s="260"/>
      <c r="BR634" s="260"/>
      <c r="BS634" s="260"/>
      <c r="BT634" s="260"/>
      <c r="BU634" s="260"/>
      <c r="BV634" s="260"/>
      <c r="BW634" s="260"/>
      <c r="BX634" s="260"/>
      <c r="BY634" s="260"/>
      <c r="BZ634" s="260"/>
      <c r="CA634" s="260"/>
      <c r="CB634" s="260"/>
      <c r="CC634" s="260"/>
      <c r="CD634" s="260"/>
      <c r="CE634" s="260"/>
      <c r="CF634" s="260"/>
      <c r="CG634" s="260"/>
      <c r="CH634" s="260"/>
      <c r="CI634" s="260"/>
      <c r="CJ634" s="260"/>
      <c r="CK634" s="260"/>
      <c r="CL634" s="260"/>
      <c r="CM634" s="260"/>
      <c r="CN634" s="260"/>
      <c r="CO634" s="260"/>
      <c r="CP634" s="260"/>
      <c r="CQ634" s="260"/>
      <c r="CR634" s="260"/>
      <c r="CS634" s="260"/>
      <c r="CT634" s="260"/>
      <c r="CU634" s="260"/>
      <c r="CV634" s="260"/>
      <c r="CW634" s="260"/>
      <c r="CX634" s="260"/>
      <c r="CY634" s="260"/>
      <c r="CZ634" s="260"/>
      <c r="DA634" s="260"/>
      <c r="DB634" s="260"/>
      <c r="DC634" s="260"/>
      <c r="DD634" s="260"/>
      <c r="DE634" s="260"/>
      <c r="DF634" s="260"/>
      <c r="DG634" s="260"/>
      <c r="DH634" s="260"/>
      <c r="DI634" s="260"/>
      <c r="DJ634" s="260"/>
      <c r="DK634" s="260"/>
      <c r="DL634" s="260"/>
      <c r="DM634" s="260"/>
      <c r="DN634" s="260"/>
      <c r="DO634" s="260"/>
      <c r="DP634" s="260"/>
      <c r="DQ634" s="260"/>
      <c r="DR634" s="260"/>
      <c r="DS634" s="260"/>
      <c r="DT634" s="260"/>
      <c r="DU634" s="260"/>
      <c r="DV634" s="260"/>
      <c r="DW634" s="260"/>
      <c r="DX634" s="260"/>
      <c r="DY634" s="260"/>
      <c r="DZ634" s="260"/>
      <c r="EA634" s="260"/>
      <c r="EB634" s="260"/>
      <c r="EC634" s="260"/>
      <c r="ED634" s="260"/>
      <c r="EE634" s="260"/>
      <c r="EF634" s="260"/>
      <c r="EG634" s="260"/>
      <c r="EH634" s="260"/>
      <c r="EI634" s="260"/>
      <c r="EJ634" s="260"/>
      <c r="EK634" s="260"/>
      <c r="EL634" s="260"/>
      <c r="EM634" s="260"/>
      <c r="EN634" s="260"/>
      <c r="EO634" s="260"/>
      <c r="EP634" s="260"/>
      <c r="EQ634" s="260"/>
      <c r="ER634" s="260"/>
      <c r="ES634" s="260"/>
      <c r="ET634" s="260"/>
      <c r="EU634" s="260"/>
      <c r="EV634" s="260"/>
      <c r="EW634" s="260"/>
      <c r="EX634" s="260"/>
      <c r="EY634" s="260"/>
      <c r="EZ634" s="260"/>
      <c r="FA634" s="260"/>
      <c r="FB634" s="260"/>
      <c r="FC634" s="260"/>
      <c r="FD634" s="260"/>
      <c r="FE634" s="260"/>
      <c r="FF634" s="260"/>
      <c r="FG634" s="260"/>
      <c r="FH634" s="260"/>
    </row>
    <row r="635" spans="1:164" s="257" customFormat="1" ht="15.75">
      <c r="B635" s="261" t="s">
        <v>710</v>
      </c>
      <c r="C635" s="259"/>
      <c r="G635" s="260"/>
      <c r="H635" s="260"/>
      <c r="I635" s="260"/>
      <c r="J635" s="260"/>
      <c r="K635" s="260"/>
      <c r="L635" s="260"/>
      <c r="M635" s="260"/>
      <c r="N635" s="260"/>
      <c r="O635" s="260"/>
      <c r="P635" s="260"/>
      <c r="Q635" s="260"/>
      <c r="R635" s="260"/>
      <c r="S635" s="260"/>
      <c r="T635" s="260"/>
      <c r="U635" s="260"/>
      <c r="V635" s="260"/>
      <c r="W635" s="260"/>
      <c r="X635" s="260"/>
      <c r="Y635" s="260"/>
      <c r="Z635" s="260"/>
      <c r="AA635" s="260"/>
      <c r="AB635" s="260"/>
      <c r="AC635" s="260"/>
      <c r="AD635" s="260"/>
      <c r="AE635" s="260"/>
      <c r="AF635" s="260"/>
      <c r="AG635" s="260"/>
      <c r="AH635" s="260"/>
      <c r="AI635" s="260"/>
      <c r="AJ635" s="260"/>
      <c r="AK635" s="260"/>
      <c r="AL635" s="260"/>
      <c r="AM635" s="260"/>
      <c r="AN635" s="260"/>
      <c r="AO635" s="260"/>
      <c r="AP635" s="260"/>
      <c r="AQ635" s="260"/>
      <c r="AR635" s="260"/>
      <c r="AS635" s="260"/>
      <c r="AT635" s="260"/>
      <c r="AU635" s="260"/>
      <c r="AV635" s="260"/>
      <c r="AW635" s="260"/>
      <c r="AX635" s="260"/>
      <c r="AY635" s="260"/>
      <c r="AZ635" s="260"/>
      <c r="BA635" s="260"/>
      <c r="BB635" s="260"/>
      <c r="BC635" s="260"/>
      <c r="BD635" s="260"/>
      <c r="BE635" s="260"/>
      <c r="BF635" s="260"/>
      <c r="BG635" s="260"/>
      <c r="BH635" s="260"/>
      <c r="BI635" s="260"/>
      <c r="BJ635" s="260"/>
      <c r="BK635" s="260"/>
      <c r="BL635" s="260"/>
      <c r="BM635" s="260"/>
      <c r="BN635" s="260"/>
      <c r="BO635" s="260"/>
      <c r="BP635" s="260"/>
      <c r="BQ635" s="260"/>
      <c r="BR635" s="260"/>
      <c r="BS635" s="260"/>
      <c r="BT635" s="260"/>
      <c r="BU635" s="260"/>
      <c r="BV635" s="260"/>
      <c r="BW635" s="260"/>
      <c r="BX635" s="260"/>
      <c r="BY635" s="260"/>
      <c r="BZ635" s="260"/>
      <c r="CA635" s="260"/>
      <c r="CB635" s="260"/>
      <c r="CC635" s="260"/>
      <c r="CD635" s="260"/>
      <c r="CE635" s="260"/>
      <c r="CF635" s="260"/>
      <c r="CG635" s="260"/>
      <c r="CH635" s="260"/>
      <c r="CI635" s="260"/>
      <c r="CJ635" s="260"/>
      <c r="CK635" s="260"/>
      <c r="CL635" s="260"/>
      <c r="CM635" s="260"/>
      <c r="CN635" s="260"/>
      <c r="CO635" s="260"/>
      <c r="CP635" s="260"/>
      <c r="CQ635" s="260"/>
      <c r="CR635" s="260"/>
      <c r="CS635" s="260"/>
      <c r="CT635" s="260"/>
      <c r="CU635" s="260"/>
      <c r="CV635" s="260"/>
      <c r="CW635" s="260"/>
      <c r="CX635" s="260"/>
      <c r="CY635" s="260"/>
      <c r="CZ635" s="260"/>
      <c r="DA635" s="260"/>
      <c r="DB635" s="260"/>
      <c r="DC635" s="260"/>
      <c r="DD635" s="260"/>
      <c r="DE635" s="260"/>
      <c r="DF635" s="260"/>
      <c r="DG635" s="260"/>
      <c r="DH635" s="260"/>
      <c r="DI635" s="260"/>
      <c r="DJ635" s="260"/>
      <c r="DK635" s="260"/>
      <c r="DL635" s="260"/>
      <c r="DM635" s="260"/>
      <c r="DN635" s="260"/>
      <c r="DO635" s="260"/>
      <c r="DP635" s="260"/>
      <c r="DQ635" s="260"/>
      <c r="DR635" s="260"/>
      <c r="DS635" s="260"/>
      <c r="DT635" s="260"/>
      <c r="DU635" s="260"/>
      <c r="DV635" s="260"/>
      <c r="DW635" s="260"/>
      <c r="DX635" s="260"/>
      <c r="DY635" s="260"/>
      <c r="DZ635" s="260"/>
      <c r="EA635" s="260"/>
      <c r="EB635" s="260"/>
      <c r="EC635" s="260"/>
      <c r="ED635" s="260"/>
      <c r="EE635" s="260"/>
      <c r="EF635" s="260"/>
      <c r="EG635" s="260"/>
      <c r="EH635" s="260"/>
      <c r="EI635" s="260"/>
      <c r="EJ635" s="260"/>
      <c r="EK635" s="260"/>
      <c r="EL635" s="260"/>
      <c r="EM635" s="260"/>
      <c r="EN635" s="260"/>
      <c r="EO635" s="260"/>
      <c r="EP635" s="260"/>
      <c r="EQ635" s="260"/>
      <c r="ER635" s="260"/>
      <c r="ES635" s="260"/>
      <c r="ET635" s="260"/>
      <c r="EU635" s="260"/>
      <c r="EV635" s="260"/>
      <c r="EW635" s="260"/>
      <c r="EX635" s="260"/>
      <c r="EY635" s="260"/>
      <c r="EZ635" s="260"/>
      <c r="FA635" s="260"/>
      <c r="FB635" s="260"/>
      <c r="FC635" s="260"/>
      <c r="FD635" s="260"/>
      <c r="FE635" s="260"/>
      <c r="FF635" s="260"/>
      <c r="FG635" s="260"/>
      <c r="FH635" s="260"/>
    </row>
    <row r="636" spans="1:164" s="257" customFormat="1" ht="15.75">
      <c r="B636" s="262" t="s">
        <v>711</v>
      </c>
      <c r="C636" s="259"/>
      <c r="G636" s="260"/>
      <c r="H636" s="260"/>
      <c r="I636" s="260"/>
      <c r="J636" s="260"/>
      <c r="K636" s="260"/>
      <c r="L636" s="260"/>
      <c r="M636" s="260"/>
      <c r="N636" s="260"/>
      <c r="O636" s="260"/>
      <c r="P636" s="260"/>
      <c r="Q636" s="260"/>
      <c r="R636" s="260"/>
      <c r="S636" s="260"/>
      <c r="T636" s="260"/>
      <c r="U636" s="260"/>
      <c r="V636" s="260"/>
      <c r="W636" s="260"/>
      <c r="X636" s="260"/>
      <c r="Y636" s="260"/>
      <c r="Z636" s="260"/>
      <c r="AA636" s="260"/>
      <c r="AB636" s="260"/>
      <c r="AC636" s="260"/>
      <c r="AD636" s="260"/>
      <c r="AE636" s="260"/>
      <c r="AF636" s="260"/>
      <c r="AG636" s="260"/>
      <c r="AH636" s="260"/>
      <c r="AI636" s="260"/>
      <c r="AJ636" s="260"/>
      <c r="AK636" s="260"/>
      <c r="AL636" s="260"/>
      <c r="AM636" s="260"/>
      <c r="AN636" s="260"/>
      <c r="AO636" s="260"/>
      <c r="AP636" s="260"/>
      <c r="AQ636" s="260"/>
      <c r="AR636" s="260"/>
      <c r="AS636" s="260"/>
      <c r="AT636" s="260"/>
      <c r="AU636" s="260"/>
      <c r="AV636" s="260"/>
      <c r="AW636" s="260"/>
      <c r="AX636" s="260"/>
      <c r="AY636" s="260"/>
      <c r="AZ636" s="260"/>
      <c r="BA636" s="260"/>
      <c r="BB636" s="260"/>
      <c r="BC636" s="260"/>
      <c r="BD636" s="260"/>
      <c r="BE636" s="260"/>
      <c r="BF636" s="260"/>
      <c r="BG636" s="260"/>
      <c r="BH636" s="260"/>
      <c r="BI636" s="260"/>
      <c r="BJ636" s="260"/>
      <c r="BK636" s="260"/>
      <c r="BL636" s="260"/>
      <c r="BM636" s="260"/>
      <c r="BN636" s="260"/>
      <c r="BO636" s="260"/>
      <c r="BP636" s="260"/>
      <c r="BQ636" s="260"/>
      <c r="BR636" s="260"/>
      <c r="BS636" s="260"/>
      <c r="BT636" s="260"/>
      <c r="BU636" s="260"/>
      <c r="BV636" s="260"/>
      <c r="BW636" s="260"/>
      <c r="BX636" s="260"/>
      <c r="BY636" s="260"/>
      <c r="BZ636" s="260"/>
      <c r="CA636" s="260"/>
      <c r="CB636" s="260"/>
      <c r="CC636" s="260"/>
      <c r="CD636" s="260"/>
      <c r="CE636" s="260"/>
      <c r="CF636" s="260"/>
      <c r="CG636" s="260"/>
      <c r="CH636" s="260"/>
      <c r="CI636" s="260"/>
      <c r="CJ636" s="260"/>
      <c r="CK636" s="260"/>
      <c r="CL636" s="260"/>
      <c r="CM636" s="260"/>
      <c r="CN636" s="260"/>
      <c r="CO636" s="260"/>
      <c r="CP636" s="260"/>
      <c r="CQ636" s="260"/>
      <c r="CR636" s="260"/>
      <c r="CS636" s="260"/>
      <c r="CT636" s="260"/>
      <c r="CU636" s="260"/>
      <c r="CV636" s="260"/>
      <c r="CW636" s="260"/>
      <c r="CX636" s="260"/>
      <c r="CY636" s="260"/>
      <c r="CZ636" s="260"/>
      <c r="DA636" s="260"/>
      <c r="DB636" s="260"/>
      <c r="DC636" s="260"/>
      <c r="DD636" s="260"/>
      <c r="DE636" s="260"/>
      <c r="DF636" s="260"/>
      <c r="DG636" s="260"/>
      <c r="DH636" s="260"/>
      <c r="DI636" s="260"/>
      <c r="DJ636" s="260"/>
      <c r="DK636" s="260"/>
      <c r="DL636" s="260"/>
      <c r="DM636" s="260"/>
      <c r="DN636" s="260"/>
      <c r="DO636" s="260"/>
      <c r="DP636" s="260"/>
      <c r="DQ636" s="260"/>
      <c r="DR636" s="260"/>
      <c r="DS636" s="260"/>
      <c r="DT636" s="260"/>
      <c r="DU636" s="260"/>
      <c r="DV636" s="260"/>
      <c r="DW636" s="260"/>
      <c r="DX636" s="260"/>
      <c r="DY636" s="260"/>
      <c r="DZ636" s="260"/>
      <c r="EA636" s="260"/>
      <c r="EB636" s="260"/>
      <c r="EC636" s="260"/>
      <c r="ED636" s="260"/>
      <c r="EE636" s="260"/>
      <c r="EF636" s="260"/>
      <c r="EG636" s="260"/>
      <c r="EH636" s="260"/>
      <c r="EI636" s="260"/>
      <c r="EJ636" s="260"/>
      <c r="EK636" s="260"/>
      <c r="EL636" s="260"/>
      <c r="EM636" s="260"/>
      <c r="EN636" s="260"/>
      <c r="EO636" s="260"/>
      <c r="EP636" s="260"/>
      <c r="EQ636" s="260"/>
      <c r="ER636" s="260"/>
      <c r="ES636" s="260"/>
      <c r="ET636" s="260"/>
      <c r="EU636" s="260"/>
      <c r="EV636" s="260"/>
      <c r="EW636" s="260"/>
      <c r="EX636" s="260"/>
      <c r="EY636" s="260"/>
      <c r="EZ636" s="260"/>
      <c r="FA636" s="260"/>
      <c r="FB636" s="260"/>
      <c r="FC636" s="260"/>
      <c r="FD636" s="260"/>
      <c r="FE636" s="260"/>
      <c r="FF636" s="260"/>
      <c r="FG636" s="260"/>
      <c r="FH636" s="260"/>
    </row>
    <row r="637" spans="1:164" s="257" customFormat="1" ht="15.75">
      <c r="B637" s="261"/>
      <c r="C637" s="259"/>
      <c r="G637" s="260"/>
      <c r="H637" s="260"/>
      <c r="I637" s="260"/>
      <c r="J637" s="260"/>
      <c r="K637" s="260"/>
      <c r="L637" s="260"/>
      <c r="M637" s="260"/>
      <c r="N637" s="260"/>
      <c r="O637" s="260"/>
      <c r="P637" s="260"/>
      <c r="Q637" s="260"/>
      <c r="R637" s="260"/>
      <c r="S637" s="260"/>
      <c r="T637" s="260"/>
      <c r="U637" s="260"/>
      <c r="V637" s="260"/>
      <c r="W637" s="260"/>
      <c r="X637" s="260"/>
      <c r="Y637" s="260"/>
      <c r="Z637" s="260"/>
      <c r="AA637" s="260"/>
      <c r="AB637" s="260"/>
      <c r="AC637" s="260"/>
      <c r="AD637" s="260"/>
      <c r="AE637" s="260"/>
      <c r="AF637" s="260"/>
      <c r="AG637" s="260"/>
      <c r="AH637" s="260"/>
      <c r="AI637" s="260"/>
      <c r="AJ637" s="260"/>
      <c r="AK637" s="260"/>
      <c r="AL637" s="260"/>
      <c r="AM637" s="260"/>
      <c r="AN637" s="260"/>
      <c r="AO637" s="260"/>
      <c r="AP637" s="260"/>
      <c r="AQ637" s="260"/>
      <c r="AR637" s="260"/>
      <c r="AS637" s="260"/>
      <c r="AT637" s="260"/>
      <c r="AU637" s="260"/>
      <c r="AV637" s="260"/>
      <c r="AW637" s="260"/>
      <c r="AX637" s="260"/>
      <c r="AY637" s="260"/>
      <c r="AZ637" s="260"/>
      <c r="BA637" s="260"/>
      <c r="BB637" s="260"/>
      <c r="BC637" s="260"/>
      <c r="BD637" s="260"/>
      <c r="BE637" s="260"/>
      <c r="BF637" s="260"/>
      <c r="BG637" s="260"/>
      <c r="BH637" s="260"/>
      <c r="BI637" s="260"/>
      <c r="BJ637" s="260"/>
      <c r="BK637" s="260"/>
      <c r="BL637" s="260"/>
      <c r="BM637" s="260"/>
      <c r="BN637" s="260"/>
      <c r="BO637" s="260"/>
      <c r="BP637" s="260"/>
      <c r="BQ637" s="260"/>
      <c r="BR637" s="260"/>
      <c r="BS637" s="260"/>
      <c r="BT637" s="260"/>
      <c r="BU637" s="260"/>
      <c r="BV637" s="260"/>
      <c r="BW637" s="260"/>
      <c r="BX637" s="260"/>
      <c r="BY637" s="260"/>
      <c r="BZ637" s="260"/>
      <c r="CA637" s="260"/>
      <c r="CB637" s="260"/>
      <c r="CC637" s="260"/>
      <c r="CD637" s="260"/>
      <c r="CE637" s="260"/>
      <c r="CF637" s="260"/>
      <c r="CG637" s="260"/>
      <c r="CH637" s="260"/>
      <c r="CI637" s="260"/>
      <c r="CJ637" s="260"/>
      <c r="CK637" s="260"/>
      <c r="CL637" s="260"/>
      <c r="CM637" s="260"/>
      <c r="CN637" s="260"/>
      <c r="CO637" s="260"/>
      <c r="CP637" s="260"/>
      <c r="CQ637" s="260"/>
      <c r="CR637" s="260"/>
      <c r="CS637" s="260"/>
      <c r="CT637" s="260"/>
      <c r="CU637" s="260"/>
      <c r="CV637" s="260"/>
      <c r="CW637" s="260"/>
      <c r="CX637" s="260"/>
      <c r="CY637" s="260"/>
      <c r="CZ637" s="260"/>
      <c r="DA637" s="260"/>
      <c r="DB637" s="260"/>
      <c r="DC637" s="260"/>
      <c r="DD637" s="260"/>
      <c r="DE637" s="260"/>
      <c r="DF637" s="260"/>
      <c r="DG637" s="260"/>
      <c r="DH637" s="260"/>
      <c r="DI637" s="260"/>
      <c r="DJ637" s="260"/>
      <c r="DK637" s="260"/>
      <c r="DL637" s="260"/>
      <c r="DM637" s="260"/>
      <c r="DN637" s="260"/>
      <c r="DO637" s="260"/>
      <c r="DP637" s="260"/>
      <c r="DQ637" s="260"/>
      <c r="DR637" s="260"/>
      <c r="DS637" s="260"/>
      <c r="DT637" s="260"/>
      <c r="DU637" s="260"/>
      <c r="DV637" s="260"/>
      <c r="DW637" s="260"/>
      <c r="DX637" s="260"/>
      <c r="DY637" s="260"/>
      <c r="DZ637" s="260"/>
      <c r="EA637" s="260"/>
      <c r="EB637" s="260"/>
      <c r="EC637" s="260"/>
      <c r="ED637" s="260"/>
      <c r="EE637" s="260"/>
      <c r="EF637" s="260"/>
      <c r="EG637" s="260"/>
      <c r="EH637" s="260"/>
      <c r="EI637" s="260"/>
      <c r="EJ637" s="260"/>
      <c r="EK637" s="260"/>
      <c r="EL637" s="260"/>
      <c r="EM637" s="260"/>
      <c r="EN637" s="260"/>
      <c r="EO637" s="260"/>
      <c r="EP637" s="260"/>
      <c r="EQ637" s="260"/>
      <c r="ER637" s="260"/>
      <c r="ES637" s="260"/>
      <c r="ET637" s="260"/>
      <c r="EU637" s="260"/>
      <c r="EV637" s="260"/>
      <c r="EW637" s="260"/>
      <c r="EX637" s="260"/>
      <c r="EY637" s="260"/>
      <c r="EZ637" s="260"/>
      <c r="FA637" s="260"/>
      <c r="FB637" s="260"/>
      <c r="FC637" s="260"/>
      <c r="FD637" s="260"/>
      <c r="FE637" s="260"/>
      <c r="FF637" s="260"/>
      <c r="FG637" s="260"/>
      <c r="FH637" s="260"/>
    </row>
    <row r="638" spans="1:164" s="257" customFormat="1" ht="15.75">
      <c r="B638" s="257" t="s">
        <v>712</v>
      </c>
      <c r="C638" s="259"/>
      <c r="G638" s="260"/>
      <c r="H638" s="260"/>
      <c r="I638" s="260"/>
      <c r="J638" s="260"/>
      <c r="K638" s="260"/>
      <c r="L638" s="260"/>
      <c r="M638" s="260"/>
      <c r="N638" s="260"/>
      <c r="O638" s="260"/>
      <c r="P638" s="260"/>
      <c r="Q638" s="260"/>
      <c r="R638" s="260"/>
      <c r="S638" s="260"/>
      <c r="T638" s="260"/>
      <c r="U638" s="260"/>
      <c r="V638" s="260"/>
      <c r="W638" s="260"/>
      <c r="X638" s="260"/>
      <c r="Y638" s="260"/>
      <c r="Z638" s="260"/>
      <c r="AA638" s="260"/>
      <c r="AB638" s="260"/>
      <c r="AC638" s="260"/>
      <c r="AD638" s="260"/>
      <c r="AE638" s="260"/>
      <c r="AF638" s="260"/>
      <c r="AG638" s="260"/>
      <c r="AH638" s="260"/>
      <c r="AI638" s="260"/>
      <c r="AJ638" s="260"/>
      <c r="AK638" s="260"/>
      <c r="AL638" s="260"/>
      <c r="AM638" s="260"/>
      <c r="AN638" s="260"/>
      <c r="AO638" s="260"/>
      <c r="AP638" s="260"/>
      <c r="AQ638" s="260"/>
      <c r="AR638" s="260"/>
      <c r="AS638" s="260"/>
      <c r="AT638" s="260"/>
      <c r="AU638" s="260"/>
      <c r="AV638" s="260"/>
      <c r="AW638" s="260"/>
      <c r="AX638" s="260"/>
      <c r="AY638" s="260"/>
      <c r="AZ638" s="260"/>
      <c r="BA638" s="260"/>
      <c r="BB638" s="260"/>
      <c r="BC638" s="260"/>
      <c r="BD638" s="260"/>
      <c r="BE638" s="260"/>
      <c r="BF638" s="260"/>
      <c r="BG638" s="260"/>
      <c r="BH638" s="260"/>
      <c r="BI638" s="260"/>
      <c r="BJ638" s="260"/>
      <c r="BK638" s="260"/>
      <c r="BL638" s="260"/>
      <c r="BM638" s="260"/>
      <c r="BN638" s="260"/>
      <c r="BO638" s="260"/>
      <c r="BP638" s="260"/>
      <c r="BQ638" s="260"/>
      <c r="BR638" s="260"/>
      <c r="BS638" s="260"/>
      <c r="BT638" s="260"/>
      <c r="BU638" s="260"/>
      <c r="BV638" s="260"/>
      <c r="BW638" s="260"/>
      <c r="BX638" s="260"/>
      <c r="BY638" s="260"/>
      <c r="BZ638" s="260"/>
      <c r="CA638" s="260"/>
      <c r="CB638" s="260"/>
      <c r="CC638" s="260"/>
      <c r="CD638" s="260"/>
      <c r="CE638" s="260"/>
      <c r="CF638" s="260"/>
      <c r="CG638" s="260"/>
      <c r="CH638" s="260"/>
      <c r="CI638" s="260"/>
      <c r="CJ638" s="260"/>
      <c r="CK638" s="260"/>
      <c r="CL638" s="260"/>
      <c r="CM638" s="260"/>
      <c r="CN638" s="260"/>
      <c r="CO638" s="260"/>
      <c r="CP638" s="260"/>
      <c r="CQ638" s="260"/>
      <c r="CR638" s="260"/>
      <c r="CS638" s="260"/>
      <c r="CT638" s="260"/>
      <c r="CU638" s="260"/>
      <c r="CV638" s="260"/>
      <c r="CW638" s="260"/>
      <c r="CX638" s="260"/>
      <c r="CY638" s="260"/>
      <c r="CZ638" s="260"/>
      <c r="DA638" s="260"/>
      <c r="DB638" s="260"/>
      <c r="DC638" s="260"/>
      <c r="DD638" s="260"/>
      <c r="DE638" s="260"/>
      <c r="DF638" s="260"/>
      <c r="DG638" s="260"/>
      <c r="DH638" s="260"/>
      <c r="DI638" s="260"/>
      <c r="DJ638" s="260"/>
      <c r="DK638" s="260"/>
      <c r="DL638" s="260"/>
      <c r="DM638" s="260"/>
      <c r="DN638" s="260"/>
      <c r="DO638" s="260"/>
      <c r="DP638" s="260"/>
      <c r="DQ638" s="260"/>
      <c r="DR638" s="260"/>
      <c r="DS638" s="260"/>
      <c r="DT638" s="260"/>
      <c r="DU638" s="260"/>
      <c r="DV638" s="260"/>
      <c r="DW638" s="260"/>
      <c r="DX638" s="260"/>
      <c r="DY638" s="260"/>
      <c r="DZ638" s="260"/>
      <c r="EA638" s="260"/>
      <c r="EB638" s="260"/>
      <c r="EC638" s="260"/>
      <c r="ED638" s="260"/>
      <c r="EE638" s="260"/>
      <c r="EF638" s="260"/>
      <c r="EG638" s="260"/>
      <c r="EH638" s="260"/>
      <c r="EI638" s="260"/>
      <c r="EJ638" s="260"/>
      <c r="EK638" s="260"/>
      <c r="EL638" s="260"/>
      <c r="EM638" s="260"/>
      <c r="EN638" s="260"/>
      <c r="EO638" s="260"/>
      <c r="EP638" s="260"/>
      <c r="EQ638" s="260"/>
      <c r="ER638" s="260"/>
      <c r="ES638" s="260"/>
      <c r="ET638" s="260"/>
      <c r="EU638" s="260"/>
      <c r="EV638" s="260"/>
      <c r="EW638" s="260"/>
      <c r="EX638" s="260"/>
      <c r="EY638" s="260"/>
      <c r="EZ638" s="260"/>
      <c r="FA638" s="260"/>
      <c r="FB638" s="260"/>
      <c r="FC638" s="260"/>
      <c r="FD638" s="260"/>
      <c r="FE638" s="260"/>
      <c r="FF638" s="260"/>
      <c r="FG638" s="260"/>
      <c r="FH638" s="260"/>
    </row>
  </sheetData>
  <mergeCells count="33">
    <mergeCell ref="A1:C1"/>
    <mergeCell ref="A7:F7"/>
    <mergeCell ref="A2:F2"/>
    <mergeCell ref="A4:F4"/>
    <mergeCell ref="A5:F5"/>
    <mergeCell ref="E547:F547"/>
    <mergeCell ref="B467:F467"/>
    <mergeCell ref="B474:F474"/>
    <mergeCell ref="B483:F483"/>
    <mergeCell ref="E504:F504"/>
    <mergeCell ref="B448:F448"/>
    <mergeCell ref="B160:F160"/>
    <mergeCell ref="B182:F182"/>
    <mergeCell ref="B209:F209"/>
    <mergeCell ref="B231:F231"/>
    <mergeCell ref="B249:F249"/>
    <mergeCell ref="B272:F272"/>
    <mergeCell ref="B297:F297"/>
    <mergeCell ref="B323:F323"/>
    <mergeCell ref="B359:F359"/>
    <mergeCell ref="B394:F394"/>
    <mergeCell ref="B435:F435"/>
    <mergeCell ref="B132:F132"/>
    <mergeCell ref="A10:A11"/>
    <mergeCell ref="B10:B11"/>
    <mergeCell ref="C10:C11"/>
    <mergeCell ref="D10:D11"/>
    <mergeCell ref="E10:F10"/>
    <mergeCell ref="B13:F13"/>
    <mergeCell ref="B51:F51"/>
    <mergeCell ref="B62:F62"/>
    <mergeCell ref="B75:F75"/>
    <mergeCell ref="B106:F10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H585"/>
  <sheetViews>
    <sheetView view="pageBreakPreview" zoomScale="120" zoomScaleNormal="100" zoomScaleSheetLayoutView="120" workbookViewId="0">
      <pane xSplit="27300" topLeftCell="E1"/>
      <selection activeCell="A2" sqref="A2:F2"/>
      <selection pane="topRight" activeCell="E414" sqref="E414"/>
    </sheetView>
  </sheetViews>
  <sheetFormatPr defaultColWidth="9.140625" defaultRowHeight="16.5"/>
  <cols>
    <col min="1" max="1" width="4.7109375" style="87" customWidth="1"/>
    <col min="2" max="2" width="48.7109375" style="87" customWidth="1"/>
    <col min="3" max="3" width="4.5703125" style="166" customWidth="1"/>
    <col min="4" max="4" width="9.140625" style="87" customWidth="1"/>
    <col min="5" max="5" width="10" style="87" bestFit="1" customWidth="1"/>
    <col min="6" max="6" width="9.85546875" style="87" customWidth="1"/>
    <col min="7" max="16384" width="9.140625" style="87"/>
  </cols>
  <sheetData>
    <row r="1" spans="1:164" s="242" customFormat="1" ht="21" customHeight="1">
      <c r="A1" s="283" t="s">
        <v>713</v>
      </c>
      <c r="B1" s="284"/>
      <c r="C1" s="284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43"/>
      <c r="U1" s="243"/>
      <c r="V1" s="243"/>
      <c r="W1" s="243"/>
      <c r="X1" s="243"/>
      <c r="Y1" s="243"/>
      <c r="Z1" s="243"/>
      <c r="AA1" s="243"/>
      <c r="AB1" s="243"/>
      <c r="AC1" s="243"/>
      <c r="AD1" s="243"/>
      <c r="AE1" s="243"/>
      <c r="AF1" s="243"/>
      <c r="AG1" s="243"/>
      <c r="AH1" s="243"/>
      <c r="AI1" s="243"/>
      <c r="AJ1" s="243"/>
      <c r="AK1" s="243"/>
      <c r="AL1" s="243"/>
      <c r="AM1" s="243"/>
      <c r="AN1" s="243"/>
      <c r="AO1" s="243"/>
      <c r="AP1" s="243"/>
      <c r="AQ1" s="243"/>
      <c r="AR1" s="243"/>
      <c r="AS1" s="243"/>
      <c r="AT1" s="243"/>
      <c r="AU1" s="243"/>
      <c r="AV1" s="243"/>
      <c r="AW1" s="243"/>
      <c r="AX1" s="243"/>
      <c r="AY1" s="243"/>
      <c r="AZ1" s="243"/>
      <c r="BA1" s="243"/>
      <c r="BB1" s="243"/>
      <c r="BC1" s="243"/>
      <c r="BD1" s="243"/>
      <c r="BE1" s="243"/>
      <c r="BF1" s="243"/>
      <c r="BG1" s="243"/>
      <c r="BH1" s="243"/>
      <c r="BI1" s="243"/>
      <c r="BJ1" s="243"/>
      <c r="BK1" s="243"/>
      <c r="BL1" s="243"/>
      <c r="BM1" s="243"/>
      <c r="BN1" s="243"/>
      <c r="BO1" s="243"/>
      <c r="BP1" s="243"/>
      <c r="BQ1" s="243"/>
      <c r="BR1" s="243"/>
      <c r="BS1" s="243"/>
      <c r="BT1" s="243"/>
      <c r="BU1" s="243"/>
      <c r="BV1" s="243"/>
      <c r="BW1" s="243"/>
      <c r="BX1" s="243"/>
      <c r="BY1" s="243"/>
      <c r="BZ1" s="243"/>
      <c r="CA1" s="243"/>
      <c r="CB1" s="243"/>
      <c r="CC1" s="243"/>
      <c r="CD1" s="243"/>
      <c r="CE1" s="243"/>
      <c r="CF1" s="243"/>
      <c r="CG1" s="243"/>
      <c r="CH1" s="243"/>
      <c r="CI1" s="243"/>
      <c r="CJ1" s="243"/>
      <c r="CK1" s="243"/>
      <c r="CL1" s="243"/>
      <c r="CM1" s="243"/>
      <c r="CN1" s="243"/>
      <c r="CO1" s="243"/>
      <c r="CP1" s="243"/>
      <c r="CQ1" s="243"/>
      <c r="CR1" s="243"/>
      <c r="CS1" s="243"/>
      <c r="CT1" s="243"/>
      <c r="CU1" s="243"/>
      <c r="CV1" s="243"/>
      <c r="CW1" s="243"/>
      <c r="CX1" s="243"/>
      <c r="CY1" s="243"/>
      <c r="CZ1" s="243"/>
      <c r="DA1" s="243"/>
      <c r="DB1" s="243"/>
      <c r="DC1" s="243"/>
      <c r="DD1" s="243"/>
      <c r="DE1" s="243"/>
      <c r="DF1" s="243"/>
      <c r="DG1" s="243"/>
      <c r="DH1" s="243"/>
      <c r="DI1" s="243"/>
      <c r="DJ1" s="243"/>
      <c r="DK1" s="243"/>
      <c r="DL1" s="243"/>
      <c r="DM1" s="243"/>
      <c r="DN1" s="243"/>
      <c r="DO1" s="243"/>
      <c r="DP1" s="243"/>
      <c r="DQ1" s="243"/>
      <c r="DR1" s="243"/>
      <c r="DS1" s="243"/>
      <c r="DT1" s="243"/>
      <c r="DU1" s="243"/>
      <c r="DV1" s="243"/>
      <c r="DW1" s="243"/>
      <c r="DX1" s="243"/>
      <c r="DY1" s="243"/>
      <c r="DZ1" s="243"/>
      <c r="EA1" s="243"/>
      <c r="EB1" s="243"/>
      <c r="EC1" s="243"/>
      <c r="ED1" s="243"/>
      <c r="EE1" s="243"/>
      <c r="EF1" s="243"/>
      <c r="EG1" s="243"/>
      <c r="EH1" s="243"/>
      <c r="EI1" s="243"/>
      <c r="EJ1" s="243"/>
      <c r="EK1" s="243"/>
      <c r="EL1" s="243"/>
      <c r="EM1" s="243"/>
      <c r="EN1" s="243"/>
      <c r="EO1" s="243"/>
      <c r="EP1" s="243"/>
      <c r="EQ1" s="243"/>
      <c r="ER1" s="243"/>
      <c r="ES1" s="243"/>
      <c r="ET1" s="243"/>
      <c r="EU1" s="243"/>
      <c r="EV1" s="243"/>
      <c r="EW1" s="243"/>
      <c r="EX1" s="243"/>
      <c r="EY1" s="243"/>
      <c r="EZ1" s="243"/>
      <c r="FA1" s="243"/>
      <c r="FB1" s="243"/>
      <c r="FC1" s="243"/>
      <c r="FD1" s="243"/>
      <c r="FE1" s="243"/>
      <c r="FF1" s="243"/>
      <c r="FG1" s="243"/>
      <c r="FH1" s="243"/>
    </row>
    <row r="2" spans="1:164" s="246" customFormat="1" ht="45" customHeight="1">
      <c r="A2" s="287" t="s">
        <v>706</v>
      </c>
      <c r="B2" s="287"/>
      <c r="C2" s="287"/>
      <c r="D2" s="287"/>
      <c r="E2" s="287"/>
      <c r="F2" s="287"/>
      <c r="G2" s="244"/>
      <c r="H2" s="245"/>
      <c r="I2" s="245"/>
      <c r="J2" s="245"/>
      <c r="K2" s="244"/>
      <c r="L2" s="244"/>
      <c r="M2" s="244"/>
      <c r="N2" s="244"/>
      <c r="O2" s="244"/>
      <c r="P2" s="244"/>
      <c r="Q2" s="244"/>
      <c r="R2" s="244"/>
      <c r="S2" s="244"/>
      <c r="T2" s="244"/>
      <c r="U2" s="244"/>
      <c r="V2" s="244"/>
      <c r="W2" s="244"/>
      <c r="X2" s="244"/>
      <c r="Y2" s="244"/>
      <c r="Z2" s="244"/>
      <c r="AA2" s="244"/>
      <c r="AB2" s="244"/>
      <c r="AC2" s="244"/>
      <c r="AD2" s="244"/>
      <c r="AE2" s="244"/>
      <c r="AF2" s="244"/>
      <c r="AG2" s="244"/>
      <c r="AH2" s="244"/>
      <c r="AI2" s="244"/>
      <c r="AJ2" s="244"/>
      <c r="AK2" s="244"/>
      <c r="AL2" s="244"/>
      <c r="AM2" s="244"/>
      <c r="AN2" s="244"/>
      <c r="AO2" s="244"/>
      <c r="AP2" s="244"/>
      <c r="AQ2" s="244"/>
      <c r="AR2" s="244"/>
      <c r="AS2" s="244"/>
      <c r="AT2" s="244"/>
      <c r="AU2" s="244"/>
      <c r="AV2" s="244"/>
      <c r="AW2" s="244"/>
      <c r="AX2" s="244"/>
      <c r="AY2" s="244"/>
      <c r="AZ2" s="244"/>
      <c r="BA2" s="244"/>
      <c r="BB2" s="244"/>
      <c r="BC2" s="244"/>
      <c r="BD2" s="244"/>
      <c r="BE2" s="244"/>
      <c r="BF2" s="244"/>
      <c r="BG2" s="244"/>
      <c r="BH2" s="244"/>
      <c r="BI2" s="244"/>
      <c r="BJ2" s="244"/>
      <c r="BK2" s="244"/>
      <c r="BL2" s="244"/>
      <c r="BM2" s="244"/>
      <c r="BN2" s="244"/>
      <c r="BO2" s="244"/>
      <c r="BP2" s="244"/>
      <c r="BQ2" s="244"/>
      <c r="BR2" s="244"/>
      <c r="BS2" s="244"/>
      <c r="BT2" s="244"/>
      <c r="BU2" s="244"/>
      <c r="BV2" s="244"/>
      <c r="BW2" s="244"/>
      <c r="BX2" s="244"/>
      <c r="BY2" s="244"/>
      <c r="BZ2" s="244"/>
      <c r="CA2" s="244"/>
      <c r="CB2" s="244"/>
      <c r="CC2" s="244"/>
      <c r="CD2" s="244"/>
      <c r="CE2" s="244"/>
      <c r="CF2" s="244"/>
      <c r="CG2" s="244"/>
      <c r="CH2" s="244"/>
      <c r="CI2" s="244"/>
      <c r="CJ2" s="244"/>
      <c r="CK2" s="244"/>
      <c r="CL2" s="244"/>
      <c r="CM2" s="244"/>
      <c r="CN2" s="244"/>
      <c r="CO2" s="244"/>
      <c r="CP2" s="244"/>
      <c r="CQ2" s="244"/>
      <c r="CR2" s="244"/>
      <c r="CS2" s="244"/>
      <c r="CT2" s="244"/>
      <c r="CU2" s="244"/>
      <c r="CV2" s="244"/>
      <c r="CW2" s="244"/>
      <c r="CX2" s="244"/>
      <c r="CY2" s="244"/>
      <c r="CZ2" s="244"/>
      <c r="DA2" s="244"/>
      <c r="DB2" s="244"/>
      <c r="DC2" s="244"/>
      <c r="DD2" s="244"/>
      <c r="DE2" s="244"/>
      <c r="DF2" s="244"/>
      <c r="DG2" s="244"/>
      <c r="DH2" s="244"/>
      <c r="DI2" s="244"/>
      <c r="DJ2" s="244"/>
      <c r="DK2" s="244"/>
      <c r="DL2" s="244"/>
      <c r="DM2" s="244"/>
      <c r="DN2" s="244"/>
      <c r="DO2" s="244"/>
      <c r="DP2" s="244"/>
      <c r="DQ2" s="244"/>
      <c r="DR2" s="244"/>
      <c r="DS2" s="244"/>
      <c r="DT2" s="244"/>
      <c r="DU2" s="244"/>
      <c r="DV2" s="244"/>
      <c r="DW2" s="244"/>
      <c r="DX2" s="244"/>
      <c r="DY2" s="244"/>
      <c r="DZ2" s="244"/>
      <c r="EA2" s="244"/>
      <c r="EB2" s="244"/>
      <c r="EC2" s="244"/>
      <c r="ED2" s="244"/>
      <c r="EE2" s="244"/>
      <c r="EF2" s="244"/>
      <c r="EG2" s="244"/>
      <c r="EH2" s="244"/>
      <c r="EI2" s="244"/>
      <c r="EJ2" s="244"/>
      <c r="EK2" s="244"/>
      <c r="EL2" s="244"/>
      <c r="EM2" s="244"/>
      <c r="EN2" s="244"/>
      <c r="EO2" s="244"/>
      <c r="EP2" s="244"/>
      <c r="EQ2" s="244"/>
      <c r="ER2" s="244"/>
      <c r="ES2" s="244"/>
      <c r="ET2" s="244"/>
      <c r="EU2" s="244"/>
      <c r="EV2" s="244"/>
      <c r="EW2" s="244"/>
      <c r="EX2" s="244"/>
      <c r="EY2" s="244"/>
      <c r="EZ2" s="244"/>
      <c r="FA2" s="244"/>
      <c r="FB2" s="244"/>
      <c r="FC2" s="244"/>
      <c r="FD2" s="244"/>
      <c r="FE2" s="244"/>
      <c r="FF2" s="244"/>
      <c r="FG2" s="244"/>
      <c r="FH2" s="244"/>
    </row>
    <row r="3" spans="1:164" s="246" customFormat="1" ht="12.75">
      <c r="A3" s="247"/>
      <c r="B3" s="248"/>
      <c r="C3" s="248"/>
      <c r="D3" s="249"/>
      <c r="E3" s="250"/>
      <c r="F3" s="250"/>
      <c r="G3" s="244"/>
      <c r="H3" s="245"/>
      <c r="I3" s="245"/>
      <c r="J3" s="245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44"/>
      <c r="X3" s="244"/>
      <c r="Y3" s="244"/>
      <c r="Z3" s="244"/>
      <c r="AA3" s="244"/>
      <c r="AB3" s="244"/>
      <c r="AC3" s="244"/>
      <c r="AD3" s="244"/>
      <c r="AE3" s="244"/>
      <c r="AF3" s="244"/>
      <c r="AG3" s="244"/>
      <c r="AH3" s="244"/>
      <c r="AI3" s="244"/>
      <c r="AJ3" s="244"/>
      <c r="AK3" s="244"/>
      <c r="AL3" s="244"/>
      <c r="AM3" s="244"/>
      <c r="AN3" s="244"/>
      <c r="AO3" s="244"/>
      <c r="AP3" s="244"/>
      <c r="AQ3" s="244"/>
      <c r="AR3" s="244"/>
      <c r="AS3" s="244"/>
      <c r="AT3" s="244"/>
      <c r="AU3" s="244"/>
      <c r="AV3" s="244"/>
      <c r="AW3" s="244"/>
      <c r="AX3" s="244"/>
      <c r="AY3" s="244"/>
      <c r="AZ3" s="244"/>
      <c r="BA3" s="244"/>
      <c r="BB3" s="244"/>
      <c r="BC3" s="244"/>
      <c r="BD3" s="244"/>
      <c r="BE3" s="244"/>
      <c r="BF3" s="244"/>
      <c r="BG3" s="244"/>
      <c r="BH3" s="244"/>
      <c r="BI3" s="244"/>
      <c r="BJ3" s="244"/>
      <c r="BK3" s="244"/>
      <c r="BL3" s="244"/>
      <c r="BM3" s="244"/>
      <c r="BN3" s="244"/>
      <c r="BO3" s="244"/>
      <c r="BP3" s="244"/>
      <c r="BQ3" s="244"/>
      <c r="BR3" s="244"/>
      <c r="BS3" s="244"/>
      <c r="BT3" s="244"/>
      <c r="BU3" s="244"/>
      <c r="BV3" s="244"/>
      <c r="BW3" s="244"/>
      <c r="BX3" s="244"/>
      <c r="BY3" s="244"/>
      <c r="BZ3" s="244"/>
      <c r="CA3" s="244"/>
      <c r="CB3" s="244"/>
      <c r="CC3" s="244"/>
      <c r="CD3" s="244"/>
      <c r="CE3" s="244"/>
      <c r="CF3" s="244"/>
      <c r="CG3" s="244"/>
      <c r="CH3" s="244"/>
      <c r="CI3" s="244"/>
      <c r="CJ3" s="244"/>
      <c r="CK3" s="244"/>
      <c r="CL3" s="244"/>
      <c r="CM3" s="244"/>
      <c r="CN3" s="244"/>
      <c r="CO3" s="244"/>
      <c r="CP3" s="244"/>
      <c r="CQ3" s="244"/>
      <c r="CR3" s="244"/>
      <c r="CS3" s="244"/>
      <c r="CT3" s="244"/>
      <c r="CU3" s="244"/>
      <c r="CV3" s="244"/>
      <c r="CW3" s="244"/>
      <c r="CX3" s="244"/>
      <c r="CY3" s="244"/>
      <c r="CZ3" s="244"/>
      <c r="DA3" s="244"/>
      <c r="DB3" s="244"/>
      <c r="DC3" s="244"/>
      <c r="DD3" s="244"/>
      <c r="DE3" s="244"/>
      <c r="DF3" s="244"/>
      <c r="DG3" s="244"/>
      <c r="DH3" s="244"/>
      <c r="DI3" s="244"/>
      <c r="DJ3" s="244"/>
      <c r="DK3" s="244"/>
      <c r="DL3" s="244"/>
      <c r="DM3" s="244"/>
      <c r="DN3" s="244"/>
      <c r="DO3" s="244"/>
      <c r="DP3" s="244"/>
      <c r="DQ3" s="244"/>
      <c r="DR3" s="244"/>
      <c r="DS3" s="244"/>
      <c r="DT3" s="244"/>
      <c r="DU3" s="244"/>
      <c r="DV3" s="244"/>
      <c r="DW3" s="244"/>
      <c r="DX3" s="244"/>
      <c r="DY3" s="244"/>
      <c r="DZ3" s="244"/>
      <c r="EA3" s="244"/>
      <c r="EB3" s="244"/>
      <c r="EC3" s="244"/>
      <c r="ED3" s="244"/>
      <c r="EE3" s="244"/>
      <c r="EF3" s="244"/>
      <c r="EG3" s="244"/>
      <c r="EH3" s="244"/>
      <c r="EI3" s="244"/>
      <c r="EJ3" s="244"/>
      <c r="EK3" s="244"/>
      <c r="EL3" s="244"/>
      <c r="EM3" s="244"/>
      <c r="EN3" s="244"/>
      <c r="EO3" s="244"/>
      <c r="EP3" s="244"/>
      <c r="EQ3" s="244"/>
      <c r="ER3" s="244"/>
      <c r="ES3" s="244"/>
      <c r="ET3" s="244"/>
      <c r="EU3" s="244"/>
      <c r="EV3" s="244"/>
      <c r="EW3" s="244"/>
      <c r="EX3" s="244"/>
      <c r="EY3" s="244"/>
      <c r="EZ3" s="244"/>
      <c r="FA3" s="244"/>
      <c r="FB3" s="244"/>
      <c r="FC3" s="244"/>
      <c r="FD3" s="244"/>
      <c r="FE3" s="244"/>
      <c r="FF3" s="244"/>
      <c r="FG3" s="244"/>
      <c r="FH3" s="244"/>
    </row>
    <row r="4" spans="1:164" s="242" customFormat="1" ht="18">
      <c r="A4" s="288" t="s">
        <v>702</v>
      </c>
      <c r="B4" s="288"/>
      <c r="C4" s="289"/>
      <c r="D4" s="289"/>
      <c r="E4" s="289"/>
      <c r="F4" s="289"/>
    </row>
    <row r="5" spans="1:164" s="242" customFormat="1" ht="57.75" customHeight="1">
      <c r="A5" s="290" t="s">
        <v>704</v>
      </c>
      <c r="B5" s="291"/>
      <c r="C5" s="291"/>
      <c r="D5" s="291"/>
      <c r="E5" s="291"/>
      <c r="F5" s="292"/>
    </row>
    <row r="6" spans="1:164" s="242" customFormat="1" ht="18">
      <c r="A6" s="251"/>
      <c r="B6" s="251"/>
      <c r="C6" s="251"/>
      <c r="D6" s="251"/>
      <c r="E6" s="251"/>
      <c r="F6" s="251"/>
    </row>
    <row r="7" spans="1:164" s="242" customFormat="1" ht="18">
      <c r="A7" s="285" t="s">
        <v>707</v>
      </c>
      <c r="B7" s="286"/>
      <c r="C7" s="286"/>
      <c r="D7" s="286"/>
      <c r="E7" s="286"/>
      <c r="F7" s="286"/>
      <c r="G7" s="243"/>
      <c r="H7" s="243"/>
      <c r="I7" s="243"/>
      <c r="J7" s="243"/>
      <c r="K7" s="243"/>
      <c r="L7" s="243"/>
      <c r="M7" s="243"/>
      <c r="N7" s="243"/>
      <c r="O7" s="243"/>
      <c r="P7" s="243"/>
      <c r="Q7" s="243"/>
      <c r="R7" s="243"/>
      <c r="S7" s="243"/>
      <c r="T7" s="243"/>
      <c r="U7" s="243"/>
      <c r="V7" s="243"/>
      <c r="W7" s="243"/>
      <c r="X7" s="243"/>
      <c r="Y7" s="243"/>
      <c r="Z7" s="243"/>
      <c r="AA7" s="243"/>
      <c r="AB7" s="243"/>
      <c r="AC7" s="243"/>
      <c r="AD7" s="243"/>
      <c r="AE7" s="243"/>
      <c r="AF7" s="243"/>
      <c r="AG7" s="243"/>
      <c r="AH7" s="243"/>
      <c r="AI7" s="243"/>
      <c r="AJ7" s="243"/>
      <c r="AK7" s="243"/>
      <c r="AL7" s="243"/>
      <c r="AM7" s="243"/>
      <c r="AN7" s="243"/>
      <c r="AO7" s="243"/>
      <c r="AP7" s="243"/>
      <c r="AQ7" s="243"/>
      <c r="AR7" s="243"/>
      <c r="AS7" s="243"/>
      <c r="AT7" s="243"/>
      <c r="AU7" s="243"/>
      <c r="AV7" s="243"/>
      <c r="AW7" s="243"/>
      <c r="AX7" s="243"/>
      <c r="AY7" s="243"/>
      <c r="AZ7" s="243"/>
      <c r="BA7" s="243"/>
      <c r="BB7" s="243"/>
      <c r="BC7" s="243"/>
      <c r="BD7" s="243"/>
      <c r="BE7" s="243"/>
      <c r="BF7" s="243"/>
      <c r="BG7" s="243"/>
      <c r="BH7" s="243"/>
      <c r="BI7" s="243"/>
      <c r="BJ7" s="243"/>
      <c r="BK7" s="243"/>
      <c r="BL7" s="243"/>
      <c r="BM7" s="243"/>
      <c r="BN7" s="243"/>
      <c r="BO7" s="243"/>
      <c r="BP7" s="243"/>
      <c r="BQ7" s="243"/>
      <c r="BR7" s="243"/>
      <c r="BS7" s="243"/>
      <c r="BT7" s="243"/>
      <c r="BU7" s="243"/>
      <c r="BV7" s="243"/>
      <c r="BW7" s="243"/>
      <c r="BX7" s="243"/>
      <c r="BY7" s="243"/>
      <c r="BZ7" s="243"/>
      <c r="CA7" s="243"/>
      <c r="CB7" s="243"/>
      <c r="CC7" s="243"/>
      <c r="CD7" s="243"/>
      <c r="CE7" s="243"/>
      <c r="CF7" s="243"/>
      <c r="CG7" s="243"/>
      <c r="CH7" s="243"/>
      <c r="CI7" s="243"/>
      <c r="CJ7" s="243"/>
      <c r="CK7" s="243"/>
      <c r="CL7" s="243"/>
      <c r="CM7" s="243"/>
      <c r="CN7" s="243"/>
      <c r="CO7" s="243"/>
      <c r="CP7" s="243"/>
      <c r="CQ7" s="243"/>
      <c r="CR7" s="243"/>
      <c r="CS7" s="243"/>
      <c r="CT7" s="243"/>
      <c r="CU7" s="243"/>
      <c r="CV7" s="243"/>
      <c r="CW7" s="243"/>
      <c r="CX7" s="243"/>
      <c r="CY7" s="243"/>
      <c r="CZ7" s="243"/>
      <c r="DA7" s="243"/>
      <c r="DB7" s="243"/>
      <c r="DC7" s="243"/>
      <c r="DD7" s="243"/>
      <c r="DE7" s="243"/>
      <c r="DF7" s="243"/>
      <c r="DG7" s="243"/>
      <c r="DH7" s="243"/>
      <c r="DI7" s="243"/>
      <c r="DJ7" s="243"/>
      <c r="DK7" s="243"/>
      <c r="DL7" s="243"/>
      <c r="DM7" s="243"/>
      <c r="DN7" s="243"/>
      <c r="DO7" s="243"/>
      <c r="DP7" s="243"/>
      <c r="DQ7" s="243"/>
      <c r="DR7" s="243"/>
      <c r="DS7" s="243"/>
      <c r="DT7" s="243"/>
      <c r="DU7" s="243"/>
      <c r="DV7" s="243"/>
      <c r="DW7" s="243"/>
      <c r="DX7" s="243"/>
      <c r="DY7" s="243"/>
      <c r="DZ7" s="243"/>
      <c r="EA7" s="243"/>
      <c r="EB7" s="243"/>
      <c r="EC7" s="243"/>
      <c r="ED7" s="243"/>
      <c r="EE7" s="243"/>
      <c r="EF7" s="243"/>
      <c r="EG7" s="243"/>
      <c r="EH7" s="243"/>
      <c r="EI7" s="243"/>
      <c r="EJ7" s="243"/>
      <c r="EK7" s="243"/>
      <c r="EL7" s="243"/>
      <c r="EM7" s="243"/>
      <c r="EN7" s="243"/>
      <c r="EO7" s="243"/>
      <c r="EP7" s="243"/>
      <c r="EQ7" s="243"/>
      <c r="ER7" s="243"/>
      <c r="ES7" s="243"/>
      <c r="ET7" s="243"/>
      <c r="EU7" s="243"/>
      <c r="EV7" s="243"/>
      <c r="EW7" s="243"/>
      <c r="EX7" s="243"/>
      <c r="EY7" s="243"/>
      <c r="EZ7" s="243"/>
      <c r="FA7" s="243"/>
      <c r="FB7" s="243"/>
      <c r="FC7" s="243"/>
      <c r="FD7" s="243"/>
      <c r="FE7" s="243"/>
      <c r="FF7" s="243"/>
      <c r="FG7" s="243"/>
      <c r="FH7" s="243"/>
    </row>
    <row r="8" spans="1:164" s="242" customFormat="1" ht="18">
      <c r="A8" s="252"/>
      <c r="B8" s="253"/>
      <c r="C8" s="253"/>
      <c r="D8" s="253"/>
      <c r="E8" s="253"/>
      <c r="F8" s="25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43"/>
      <c r="AG8" s="243"/>
      <c r="AH8" s="243"/>
      <c r="AI8" s="243"/>
      <c r="AJ8" s="243"/>
      <c r="AK8" s="243"/>
      <c r="AL8" s="243"/>
      <c r="AM8" s="243"/>
      <c r="AN8" s="243"/>
      <c r="AO8" s="243"/>
      <c r="AP8" s="243"/>
      <c r="AQ8" s="243"/>
      <c r="AR8" s="243"/>
      <c r="AS8" s="243"/>
      <c r="AT8" s="243"/>
      <c r="AU8" s="243"/>
      <c r="AV8" s="243"/>
      <c r="AW8" s="243"/>
      <c r="AX8" s="243"/>
      <c r="AY8" s="243"/>
      <c r="AZ8" s="243"/>
      <c r="BA8" s="243"/>
      <c r="BB8" s="243"/>
      <c r="BC8" s="243"/>
      <c r="BD8" s="243"/>
      <c r="BE8" s="243"/>
      <c r="BF8" s="243"/>
      <c r="BG8" s="243"/>
      <c r="BH8" s="243"/>
      <c r="BI8" s="243"/>
      <c r="BJ8" s="243"/>
      <c r="BK8" s="243"/>
      <c r="BL8" s="243"/>
      <c r="BM8" s="243"/>
      <c r="BN8" s="243"/>
      <c r="BO8" s="243"/>
      <c r="BP8" s="243"/>
      <c r="BQ8" s="243"/>
      <c r="BR8" s="243"/>
      <c r="BS8" s="243"/>
      <c r="BT8" s="243"/>
      <c r="BU8" s="243"/>
      <c r="BV8" s="243"/>
      <c r="BW8" s="243"/>
      <c r="BX8" s="243"/>
      <c r="BY8" s="243"/>
      <c r="BZ8" s="243"/>
      <c r="CA8" s="243"/>
      <c r="CB8" s="243"/>
      <c r="CC8" s="243"/>
      <c r="CD8" s="243"/>
      <c r="CE8" s="243"/>
      <c r="CF8" s="243"/>
      <c r="CG8" s="243"/>
      <c r="CH8" s="243"/>
      <c r="CI8" s="243"/>
      <c r="CJ8" s="243"/>
      <c r="CK8" s="243"/>
      <c r="CL8" s="243"/>
      <c r="CM8" s="243"/>
      <c r="CN8" s="243"/>
      <c r="CO8" s="243"/>
      <c r="CP8" s="243"/>
      <c r="CQ8" s="243"/>
      <c r="CR8" s="243"/>
      <c r="CS8" s="243"/>
      <c r="CT8" s="243"/>
      <c r="CU8" s="243"/>
      <c r="CV8" s="243"/>
      <c r="CW8" s="243"/>
      <c r="CX8" s="243"/>
      <c r="CY8" s="243"/>
      <c r="CZ8" s="243"/>
      <c r="DA8" s="243"/>
      <c r="DB8" s="243"/>
      <c r="DC8" s="243"/>
      <c r="DD8" s="243"/>
      <c r="DE8" s="243"/>
      <c r="DF8" s="243"/>
      <c r="DG8" s="243"/>
      <c r="DH8" s="243"/>
      <c r="DI8" s="243"/>
      <c r="DJ8" s="243"/>
      <c r="DK8" s="243"/>
      <c r="DL8" s="243"/>
      <c r="DM8" s="243"/>
      <c r="DN8" s="243"/>
      <c r="DO8" s="243"/>
      <c r="DP8" s="243"/>
      <c r="DQ8" s="243"/>
      <c r="DR8" s="243"/>
      <c r="DS8" s="243"/>
      <c r="DT8" s="243"/>
      <c r="DU8" s="243"/>
      <c r="DV8" s="243"/>
      <c r="DW8" s="243"/>
      <c r="DX8" s="243"/>
      <c r="DY8" s="243"/>
      <c r="DZ8" s="243"/>
      <c r="EA8" s="243"/>
      <c r="EB8" s="243"/>
      <c r="EC8" s="243"/>
      <c r="ED8" s="243"/>
      <c r="EE8" s="243"/>
      <c r="EF8" s="243"/>
      <c r="EG8" s="243"/>
      <c r="EH8" s="243"/>
      <c r="EI8" s="243"/>
      <c r="EJ8" s="243"/>
      <c r="EK8" s="243"/>
      <c r="EL8" s="243"/>
      <c r="EM8" s="243"/>
      <c r="EN8" s="243"/>
      <c r="EO8" s="243"/>
      <c r="EP8" s="243"/>
      <c r="EQ8" s="243"/>
      <c r="ER8" s="243"/>
      <c r="ES8" s="243"/>
      <c r="ET8" s="243"/>
      <c r="EU8" s="243"/>
      <c r="EV8" s="243"/>
      <c r="EW8" s="243"/>
      <c r="EX8" s="243"/>
      <c r="EY8" s="243"/>
      <c r="EZ8" s="243"/>
      <c r="FA8" s="243"/>
      <c r="FB8" s="243"/>
      <c r="FC8" s="243"/>
      <c r="FD8" s="243"/>
      <c r="FE8" s="243"/>
      <c r="FF8" s="243"/>
      <c r="FG8" s="243"/>
      <c r="FH8" s="243"/>
    </row>
    <row r="9" spans="1:164" s="139" customFormat="1" ht="15.75">
      <c r="A9" s="140" t="s">
        <v>17</v>
      </c>
      <c r="B9" s="141"/>
      <c r="C9" s="141"/>
      <c r="D9" s="141"/>
      <c r="E9" s="141"/>
      <c r="F9" s="142"/>
    </row>
    <row r="10" spans="1:164" s="143" customFormat="1" ht="12.75">
      <c r="A10" s="293" t="s">
        <v>18</v>
      </c>
      <c r="B10" s="293" t="s">
        <v>19</v>
      </c>
      <c r="C10" s="295" t="s">
        <v>20</v>
      </c>
      <c r="D10" s="295" t="s">
        <v>21</v>
      </c>
      <c r="E10" s="297" t="s">
        <v>22</v>
      </c>
      <c r="F10" s="298"/>
    </row>
    <row r="11" spans="1:164" s="143" customFormat="1" ht="13.5" thickBot="1">
      <c r="A11" s="294"/>
      <c r="B11" s="294"/>
      <c r="C11" s="296"/>
      <c r="D11" s="296"/>
      <c r="E11" s="144" t="s">
        <v>23</v>
      </c>
      <c r="F11" s="144" t="s">
        <v>24</v>
      </c>
    </row>
    <row r="12" spans="1:164" s="139" customFormat="1" thickTop="1">
      <c r="A12" s="145" t="s">
        <v>25</v>
      </c>
      <c r="B12" s="146" t="s">
        <v>432</v>
      </c>
      <c r="C12" s="147"/>
      <c r="D12" s="148"/>
      <c r="E12" s="148"/>
      <c r="F12" s="148"/>
    </row>
    <row r="13" spans="1:164" s="139" customFormat="1" ht="15.75">
      <c r="A13" s="149" t="s">
        <v>26</v>
      </c>
      <c r="B13" s="150" t="s">
        <v>433</v>
      </c>
      <c r="C13" s="151"/>
      <c r="D13" s="42"/>
      <c r="E13" s="42"/>
      <c r="F13" s="42"/>
    </row>
    <row r="14" spans="1:164" s="143" customFormat="1" ht="12.75">
      <c r="A14" s="114">
        <v>1</v>
      </c>
      <c r="B14" s="114" t="s">
        <v>434</v>
      </c>
      <c r="C14" s="59" t="s">
        <v>435</v>
      </c>
      <c r="D14" s="54">
        <v>26</v>
      </c>
      <c r="E14" s="54"/>
      <c r="F14" s="54"/>
    </row>
    <row r="15" spans="1:164" s="143" customFormat="1" ht="12.75">
      <c r="A15" s="114">
        <f>A14+1</f>
        <v>2</v>
      </c>
      <c r="B15" s="60" t="s">
        <v>163</v>
      </c>
      <c r="C15" s="59" t="s">
        <v>35</v>
      </c>
      <c r="D15" s="54">
        <v>86.89</v>
      </c>
      <c r="E15" s="54"/>
      <c r="F15" s="54"/>
    </row>
    <row r="16" spans="1:164">
      <c r="A16" s="114">
        <f t="shared" ref="A16:A34" si="0">A15+1</f>
        <v>3</v>
      </c>
      <c r="B16" s="60" t="s">
        <v>436</v>
      </c>
      <c r="C16" s="61" t="s">
        <v>35</v>
      </c>
      <c r="D16" s="31">
        <v>51.65</v>
      </c>
      <c r="E16" s="31"/>
      <c r="F16" s="54"/>
    </row>
    <row r="17" spans="1:6" s="143" customFormat="1" ht="12.75">
      <c r="A17" s="114">
        <f t="shared" si="0"/>
        <v>4</v>
      </c>
      <c r="B17" s="60" t="s">
        <v>161</v>
      </c>
      <c r="C17" s="61" t="s">
        <v>31</v>
      </c>
      <c r="D17" s="31">
        <v>8</v>
      </c>
      <c r="E17" s="31"/>
      <c r="F17" s="54"/>
    </row>
    <row r="18" spans="1:6" s="143" customFormat="1" ht="12.75">
      <c r="A18" s="114">
        <f t="shared" si="0"/>
        <v>5</v>
      </c>
      <c r="B18" s="60" t="s">
        <v>437</v>
      </c>
      <c r="C18" s="61" t="s">
        <v>31</v>
      </c>
      <c r="D18" s="31">
        <v>6</v>
      </c>
      <c r="E18" s="31"/>
      <c r="F18" s="54"/>
    </row>
    <row r="19" spans="1:6" s="143" customFormat="1" ht="12.75">
      <c r="A19" s="114">
        <f t="shared" si="0"/>
        <v>6</v>
      </c>
      <c r="B19" s="114" t="s">
        <v>164</v>
      </c>
      <c r="C19" s="59" t="s">
        <v>35</v>
      </c>
      <c r="D19" s="54">
        <v>92.88</v>
      </c>
      <c r="E19" s="54"/>
      <c r="F19" s="54"/>
    </row>
    <row r="20" spans="1:6" s="143" customFormat="1" ht="12.75">
      <c r="A20" s="114">
        <f t="shared" si="0"/>
        <v>7</v>
      </c>
      <c r="B20" s="114" t="s">
        <v>96</v>
      </c>
      <c r="C20" s="59" t="s">
        <v>35</v>
      </c>
      <c r="D20" s="54">
        <v>10</v>
      </c>
      <c r="E20" s="54"/>
      <c r="F20" s="54"/>
    </row>
    <row r="21" spans="1:6" s="143" customFormat="1" ht="12.75">
      <c r="A21" s="114">
        <f t="shared" si="0"/>
        <v>8</v>
      </c>
      <c r="B21" s="60" t="s">
        <v>165</v>
      </c>
      <c r="C21" s="61" t="s">
        <v>42</v>
      </c>
      <c r="D21" s="31">
        <v>35</v>
      </c>
      <c r="E21" s="31"/>
      <c r="F21" s="54"/>
    </row>
    <row r="22" spans="1:6" s="143" customFormat="1" ht="12.75">
      <c r="A22" s="114">
        <f t="shared" si="0"/>
        <v>9</v>
      </c>
      <c r="B22" s="60" t="s">
        <v>438</v>
      </c>
      <c r="C22" s="59" t="s">
        <v>35</v>
      </c>
      <c r="D22" s="54">
        <v>10.199999999999999</v>
      </c>
      <c r="E22" s="54"/>
      <c r="F22" s="54"/>
    </row>
    <row r="23" spans="1:6" s="143" customFormat="1" ht="12.75">
      <c r="A23" s="114">
        <f t="shared" si="0"/>
        <v>10</v>
      </c>
      <c r="B23" s="60" t="s">
        <v>439</v>
      </c>
      <c r="C23" s="59" t="s">
        <v>35</v>
      </c>
      <c r="D23" s="54">
        <v>107.29</v>
      </c>
      <c r="E23" s="54"/>
      <c r="F23" s="54"/>
    </row>
    <row r="24" spans="1:6" s="143" customFormat="1" ht="12.75">
      <c r="A24" s="114">
        <f t="shared" si="0"/>
        <v>11</v>
      </c>
      <c r="B24" s="114" t="s">
        <v>167</v>
      </c>
      <c r="C24" s="59" t="s">
        <v>35</v>
      </c>
      <c r="D24" s="54">
        <v>92.88</v>
      </c>
      <c r="E24" s="54"/>
      <c r="F24" s="54"/>
    </row>
    <row r="25" spans="1:6" s="143" customFormat="1" ht="12.75">
      <c r="A25" s="114">
        <f t="shared" si="0"/>
        <v>12</v>
      </c>
      <c r="B25" s="60" t="s">
        <v>166</v>
      </c>
      <c r="C25" s="59" t="s">
        <v>35</v>
      </c>
      <c r="D25" s="54">
        <v>276.51</v>
      </c>
      <c r="E25" s="54"/>
      <c r="F25" s="54"/>
    </row>
    <row r="26" spans="1:6" s="143" customFormat="1" ht="12.75">
      <c r="A26" s="114">
        <f t="shared" si="0"/>
        <v>13</v>
      </c>
      <c r="B26" s="114" t="s">
        <v>190</v>
      </c>
      <c r="C26" s="59" t="s">
        <v>35</v>
      </c>
      <c r="D26" s="54">
        <v>10</v>
      </c>
      <c r="E26" s="54"/>
      <c r="F26" s="54"/>
    </row>
    <row r="27" spans="1:6" s="143" customFormat="1" ht="12.75">
      <c r="A27" s="114">
        <f t="shared" si="0"/>
        <v>14</v>
      </c>
      <c r="B27" s="60" t="s">
        <v>175</v>
      </c>
      <c r="C27" s="61" t="s">
        <v>35</v>
      </c>
      <c r="D27" s="31">
        <v>63.97</v>
      </c>
      <c r="E27" s="31"/>
      <c r="F27" s="54"/>
    </row>
    <row r="28" spans="1:6" s="143" customFormat="1" ht="25.5">
      <c r="A28" s="114">
        <f t="shared" si="0"/>
        <v>15</v>
      </c>
      <c r="B28" s="60" t="s">
        <v>440</v>
      </c>
      <c r="C28" s="61" t="s">
        <v>35</v>
      </c>
      <c r="D28" s="31">
        <v>171.79</v>
      </c>
      <c r="E28" s="31"/>
      <c r="F28" s="54"/>
    </row>
    <row r="29" spans="1:6" s="143" customFormat="1" ht="12.75">
      <c r="A29" s="114">
        <f t="shared" si="0"/>
        <v>16</v>
      </c>
      <c r="B29" s="60" t="s">
        <v>177</v>
      </c>
      <c r="C29" s="61" t="s">
        <v>35</v>
      </c>
      <c r="D29" s="31">
        <v>41.43</v>
      </c>
      <c r="E29" s="31"/>
      <c r="F29" s="54"/>
    </row>
    <row r="30" spans="1:6" s="143" customFormat="1" ht="12.75">
      <c r="A30" s="114">
        <f t="shared" si="0"/>
        <v>17</v>
      </c>
      <c r="B30" s="60" t="s">
        <v>178</v>
      </c>
      <c r="C30" s="61" t="s">
        <v>29</v>
      </c>
      <c r="D30" s="31">
        <v>18.329999999999998</v>
      </c>
      <c r="E30" s="31"/>
      <c r="F30" s="54"/>
    </row>
    <row r="31" spans="1:6" s="143" customFormat="1" ht="12.75">
      <c r="A31" s="114">
        <f t="shared" si="0"/>
        <v>18</v>
      </c>
      <c r="B31" s="60" t="s">
        <v>441</v>
      </c>
      <c r="C31" s="59" t="s">
        <v>35</v>
      </c>
      <c r="D31" s="54">
        <v>32.840000000000003</v>
      </c>
      <c r="E31" s="54"/>
      <c r="F31" s="54"/>
    </row>
    <row r="32" spans="1:6" ht="25.5">
      <c r="A32" s="114">
        <f t="shared" si="0"/>
        <v>19</v>
      </c>
      <c r="B32" s="60" t="s">
        <v>442</v>
      </c>
      <c r="C32" s="61" t="s">
        <v>35</v>
      </c>
      <c r="D32" s="31">
        <v>25.61</v>
      </c>
      <c r="E32" s="31"/>
      <c r="F32" s="54"/>
    </row>
    <row r="33" spans="1:6" s="143" customFormat="1" ht="25.5">
      <c r="A33" s="114">
        <f t="shared" si="0"/>
        <v>20</v>
      </c>
      <c r="B33" s="60" t="s">
        <v>179</v>
      </c>
      <c r="C33" s="61" t="s">
        <v>35</v>
      </c>
      <c r="D33" s="31">
        <v>9</v>
      </c>
      <c r="E33" s="31"/>
      <c r="F33" s="54"/>
    </row>
    <row r="34" spans="1:6" s="143" customFormat="1" ht="25.5">
      <c r="A34" s="114">
        <f t="shared" si="0"/>
        <v>21</v>
      </c>
      <c r="B34" s="60" t="s">
        <v>443</v>
      </c>
      <c r="C34" s="61" t="s">
        <v>277</v>
      </c>
      <c r="D34" s="31">
        <v>1</v>
      </c>
      <c r="E34" s="31"/>
      <c r="F34" s="54"/>
    </row>
    <row r="35" spans="1:6" s="143" customFormat="1" ht="12.75">
      <c r="A35" s="110"/>
      <c r="B35" s="111" t="s">
        <v>183</v>
      </c>
      <c r="C35" s="112"/>
      <c r="D35" s="97"/>
      <c r="E35" s="97"/>
      <c r="F35" s="97"/>
    </row>
    <row r="36" spans="1:6" s="143" customFormat="1" ht="12.75">
      <c r="A36" s="149" t="s">
        <v>110</v>
      </c>
      <c r="B36" s="150" t="s">
        <v>444</v>
      </c>
      <c r="C36" s="151"/>
      <c r="D36" s="42"/>
      <c r="E36" s="42"/>
      <c r="F36" s="42"/>
    </row>
    <row r="37" spans="1:6" s="143" customFormat="1" ht="12.75">
      <c r="A37" s="114">
        <f>A34+1</f>
        <v>22</v>
      </c>
      <c r="B37" s="114" t="s">
        <v>434</v>
      </c>
      <c r="C37" s="59" t="s">
        <v>435</v>
      </c>
      <c r="D37" s="54">
        <v>34</v>
      </c>
      <c r="E37" s="54"/>
      <c r="F37" s="54"/>
    </row>
    <row r="38" spans="1:6" s="143" customFormat="1" ht="12.75">
      <c r="A38" s="114">
        <f>A37+1</f>
        <v>23</v>
      </c>
      <c r="B38" s="114" t="s">
        <v>164</v>
      </c>
      <c r="C38" s="59" t="s">
        <v>35</v>
      </c>
      <c r="D38" s="54">
        <f>372.94-137.4-64.01</f>
        <v>171.53</v>
      </c>
      <c r="E38" s="54"/>
      <c r="F38" s="54"/>
    </row>
    <row r="39" spans="1:6" s="143" customFormat="1" ht="12.75">
      <c r="A39" s="114">
        <f t="shared" ref="A39:A51" si="1">A38+1</f>
        <v>24</v>
      </c>
      <c r="B39" s="114" t="s">
        <v>96</v>
      </c>
      <c r="C39" s="59" t="s">
        <v>35</v>
      </c>
      <c r="D39" s="54">
        <v>17.29</v>
      </c>
      <c r="E39" s="54"/>
      <c r="F39" s="54"/>
    </row>
    <row r="40" spans="1:6" s="143" customFormat="1" ht="12.75">
      <c r="A40" s="114">
        <f t="shared" si="1"/>
        <v>25</v>
      </c>
      <c r="B40" s="60" t="s">
        <v>165</v>
      </c>
      <c r="C40" s="61" t="s">
        <v>42</v>
      </c>
      <c r="D40" s="31">
        <v>2</v>
      </c>
      <c r="E40" s="31"/>
      <c r="F40" s="54"/>
    </row>
    <row r="41" spans="1:6" s="143" customFormat="1" ht="12.75">
      <c r="A41" s="114">
        <f t="shared" si="1"/>
        <v>26</v>
      </c>
      <c r="B41" s="114" t="s">
        <v>167</v>
      </c>
      <c r="C41" s="59" t="s">
        <v>35</v>
      </c>
      <c r="D41" s="54">
        <f>D38</f>
        <v>171.53</v>
      </c>
      <c r="E41" s="54"/>
      <c r="F41" s="54"/>
    </row>
    <row r="42" spans="1:6" s="143" customFormat="1" ht="12.75">
      <c r="A42" s="114">
        <f t="shared" si="1"/>
        <v>27</v>
      </c>
      <c r="B42" s="60" t="s">
        <v>166</v>
      </c>
      <c r="C42" s="59" t="s">
        <v>35</v>
      </c>
      <c r="D42" s="54">
        <f>442.19-137.4-64.01-45.69-5.6</f>
        <v>189.49</v>
      </c>
      <c r="E42" s="54"/>
      <c r="F42" s="54"/>
    </row>
    <row r="43" spans="1:6" s="143" customFormat="1" ht="12.75">
      <c r="A43" s="114">
        <f t="shared" si="1"/>
        <v>28</v>
      </c>
      <c r="B43" s="114" t="s">
        <v>190</v>
      </c>
      <c r="C43" s="59" t="s">
        <v>35</v>
      </c>
      <c r="D43" s="54">
        <f>D39</f>
        <v>17.29</v>
      </c>
      <c r="E43" s="54"/>
      <c r="F43" s="54"/>
    </row>
    <row r="44" spans="1:6" s="143" customFormat="1" ht="12.75">
      <c r="A44" s="114">
        <f t="shared" si="1"/>
        <v>29</v>
      </c>
      <c r="B44" s="114" t="s">
        <v>171</v>
      </c>
      <c r="C44" s="59" t="s">
        <v>35</v>
      </c>
      <c r="D44" s="54">
        <f>390.25-137.4-64.01-45.69-5.6</f>
        <v>137.55000000000001</v>
      </c>
      <c r="E44" s="54"/>
      <c r="F44" s="54"/>
    </row>
    <row r="45" spans="1:6" s="143" customFormat="1" ht="12.75">
      <c r="A45" s="114">
        <f t="shared" si="1"/>
        <v>30</v>
      </c>
      <c r="B45" s="114" t="s">
        <v>447</v>
      </c>
      <c r="C45" s="59" t="s">
        <v>35</v>
      </c>
      <c r="D45" s="54">
        <f>139.41-45.69-5.6</f>
        <v>88.12</v>
      </c>
      <c r="E45" s="54"/>
      <c r="F45" s="54"/>
    </row>
    <row r="46" spans="1:6" s="143" customFormat="1" ht="12.75">
      <c r="A46" s="114">
        <f t="shared" si="1"/>
        <v>31</v>
      </c>
      <c r="B46" s="60" t="s">
        <v>173</v>
      </c>
      <c r="C46" s="59" t="s">
        <v>35</v>
      </c>
      <c r="D46" s="54">
        <f>529.66-137.4-64.01</f>
        <v>328.25</v>
      </c>
      <c r="E46" s="54"/>
      <c r="F46" s="54"/>
    </row>
    <row r="47" spans="1:6" s="143" customFormat="1" ht="12.75">
      <c r="A47" s="114">
        <f t="shared" si="1"/>
        <v>32</v>
      </c>
      <c r="B47" s="60" t="s">
        <v>448</v>
      </c>
      <c r="C47" s="61" t="s">
        <v>35</v>
      </c>
      <c r="D47" s="31">
        <f>69.25-45.69</f>
        <v>23.56</v>
      </c>
      <c r="E47" s="31"/>
      <c r="F47" s="54"/>
    </row>
    <row r="48" spans="1:6" s="143" customFormat="1" ht="25.5">
      <c r="A48" s="114">
        <f t="shared" si="1"/>
        <v>33</v>
      </c>
      <c r="B48" s="60" t="s">
        <v>195</v>
      </c>
      <c r="C48" s="61" t="s">
        <v>35</v>
      </c>
      <c r="D48" s="31">
        <f>23.56-5.6</f>
        <v>17.96</v>
      </c>
      <c r="E48" s="31"/>
      <c r="F48" s="54"/>
    </row>
    <row r="49" spans="1:6" s="143" customFormat="1" ht="12.75">
      <c r="A49" s="114">
        <f t="shared" si="1"/>
        <v>34</v>
      </c>
      <c r="B49" s="60" t="s">
        <v>177</v>
      </c>
      <c r="C49" s="61" t="s">
        <v>35</v>
      </c>
      <c r="D49" s="31">
        <f>23.56-5.6</f>
        <v>17.96</v>
      </c>
      <c r="E49" s="31"/>
      <c r="F49" s="54"/>
    </row>
    <row r="50" spans="1:6" s="143" customFormat="1" ht="12.75">
      <c r="A50" s="114">
        <f t="shared" si="1"/>
        <v>35</v>
      </c>
      <c r="B50" s="60" t="s">
        <v>178</v>
      </c>
      <c r="C50" s="61" t="s">
        <v>29</v>
      </c>
      <c r="D50" s="31">
        <f>15.68-3.2</f>
        <v>12.48</v>
      </c>
      <c r="E50" s="31"/>
      <c r="F50" s="54"/>
    </row>
    <row r="51" spans="1:6" s="143" customFormat="1" ht="12.75">
      <c r="A51" s="114">
        <f t="shared" si="1"/>
        <v>36</v>
      </c>
      <c r="B51" s="60" t="s">
        <v>182</v>
      </c>
      <c r="C51" s="59" t="s">
        <v>35</v>
      </c>
      <c r="D51" s="54">
        <v>72.099999999999994</v>
      </c>
      <c r="E51" s="54"/>
      <c r="F51" s="54"/>
    </row>
    <row r="52" spans="1:6" s="143" customFormat="1" ht="12.75">
      <c r="A52" s="110"/>
      <c r="B52" s="111" t="s">
        <v>231</v>
      </c>
      <c r="C52" s="112"/>
      <c r="D52" s="97"/>
      <c r="E52" s="97"/>
      <c r="F52" s="97"/>
    </row>
    <row r="53" spans="1:6" s="143" customFormat="1" ht="12.75">
      <c r="A53" s="149" t="s">
        <v>67</v>
      </c>
      <c r="B53" s="150" t="s">
        <v>451</v>
      </c>
      <c r="C53" s="151"/>
      <c r="D53" s="42"/>
      <c r="E53" s="42"/>
      <c r="F53" s="42"/>
    </row>
    <row r="54" spans="1:6" s="143" customFormat="1" ht="12.75">
      <c r="A54" s="114">
        <f>A51+1</f>
        <v>37</v>
      </c>
      <c r="B54" s="114" t="s">
        <v>434</v>
      </c>
      <c r="C54" s="59" t="s">
        <v>435</v>
      </c>
      <c r="D54" s="54">
        <v>54</v>
      </c>
      <c r="E54" s="54"/>
      <c r="F54" s="54"/>
    </row>
    <row r="55" spans="1:6" s="143" customFormat="1" ht="12.75">
      <c r="A55" s="114">
        <f>A54+1</f>
        <v>38</v>
      </c>
      <c r="B55" s="114" t="s">
        <v>445</v>
      </c>
      <c r="C55" s="59" t="s">
        <v>29</v>
      </c>
      <c r="D55" s="54">
        <v>152.34</v>
      </c>
      <c r="E55" s="54"/>
      <c r="F55" s="54"/>
    </row>
    <row r="56" spans="1:6" s="143" customFormat="1" ht="12.75">
      <c r="A56" s="114">
        <f t="shared" ref="A56:A80" si="2">A55+1</f>
        <v>39</v>
      </c>
      <c r="B56" s="60" t="s">
        <v>187</v>
      </c>
      <c r="C56" s="59" t="s">
        <v>35</v>
      </c>
      <c r="D56" s="54">
        <v>248.91</v>
      </c>
      <c r="E56" s="54"/>
      <c r="F56" s="54"/>
    </row>
    <row r="57" spans="1:6" s="143" customFormat="1" ht="12.75">
      <c r="A57" s="114">
        <f t="shared" si="2"/>
        <v>40</v>
      </c>
      <c r="B57" s="60" t="s">
        <v>452</v>
      </c>
      <c r="C57" s="59" t="s">
        <v>29</v>
      </c>
      <c r="D57" s="54">
        <v>10</v>
      </c>
      <c r="E57" s="54"/>
      <c r="F57" s="54"/>
    </row>
    <row r="58" spans="1:6" s="143" customFormat="1" ht="12.75">
      <c r="A58" s="114">
        <f t="shared" si="2"/>
        <v>41</v>
      </c>
      <c r="B58" s="60" t="s">
        <v>163</v>
      </c>
      <c r="C58" s="59" t="s">
        <v>35</v>
      </c>
      <c r="D58" s="54">
        <v>5</v>
      </c>
      <c r="E58" s="54"/>
      <c r="F58" s="54"/>
    </row>
    <row r="59" spans="1:6" s="143" customFormat="1" ht="12.75">
      <c r="A59" s="114">
        <f t="shared" si="2"/>
        <v>42</v>
      </c>
      <c r="B59" s="60" t="s">
        <v>453</v>
      </c>
      <c r="C59" s="59" t="s">
        <v>35</v>
      </c>
      <c r="D59" s="54">
        <v>21.4</v>
      </c>
      <c r="E59" s="54"/>
      <c r="F59" s="54"/>
    </row>
    <row r="60" spans="1:6" s="143" customFormat="1" ht="12.75">
      <c r="A60" s="114">
        <f t="shared" si="2"/>
        <v>43</v>
      </c>
      <c r="B60" s="114" t="s">
        <v>164</v>
      </c>
      <c r="C60" s="59" t="s">
        <v>35</v>
      </c>
      <c r="D60" s="54">
        <v>652.65</v>
      </c>
      <c r="E60" s="54"/>
      <c r="F60" s="54"/>
    </row>
    <row r="61" spans="1:6" s="143" customFormat="1" ht="12.75">
      <c r="A61" s="114">
        <f t="shared" si="2"/>
        <v>44</v>
      </c>
      <c r="B61" s="114" t="s">
        <v>96</v>
      </c>
      <c r="C61" s="59" t="s">
        <v>35</v>
      </c>
      <c r="D61" s="54">
        <v>65.27</v>
      </c>
      <c r="E61" s="54"/>
      <c r="F61" s="54"/>
    </row>
    <row r="62" spans="1:6" s="143" customFormat="1" ht="12.75">
      <c r="A62" s="114">
        <f t="shared" si="2"/>
        <v>45</v>
      </c>
      <c r="B62" s="60" t="s">
        <v>165</v>
      </c>
      <c r="C62" s="61" t="s">
        <v>42</v>
      </c>
      <c r="D62" s="31">
        <v>11</v>
      </c>
      <c r="E62" s="31"/>
      <c r="F62" s="54"/>
    </row>
    <row r="63" spans="1:6">
      <c r="A63" s="114">
        <f t="shared" si="2"/>
        <v>46</v>
      </c>
      <c r="B63" s="60" t="s">
        <v>446</v>
      </c>
      <c r="C63" s="61" t="s">
        <v>35</v>
      </c>
      <c r="D63" s="31">
        <v>330.72</v>
      </c>
      <c r="E63" s="31"/>
      <c r="F63" s="54"/>
    </row>
    <row r="64" spans="1:6" s="143" customFormat="1" ht="12.75">
      <c r="A64" s="114">
        <f t="shared" si="2"/>
        <v>47</v>
      </c>
      <c r="B64" s="114" t="s">
        <v>167</v>
      </c>
      <c r="C64" s="59" t="s">
        <v>35</v>
      </c>
      <c r="D64" s="54">
        <v>652.65</v>
      </c>
      <c r="E64" s="54"/>
      <c r="F64" s="54"/>
    </row>
    <row r="65" spans="1:6" s="143" customFormat="1" ht="12.75">
      <c r="A65" s="114">
        <f t="shared" si="2"/>
        <v>48</v>
      </c>
      <c r="B65" s="60" t="s">
        <v>166</v>
      </c>
      <c r="C65" s="59" t="s">
        <v>35</v>
      </c>
      <c r="D65" s="54">
        <v>1011.55</v>
      </c>
      <c r="E65" s="54"/>
      <c r="F65" s="54"/>
    </row>
    <row r="66" spans="1:6" s="143" customFormat="1" ht="12.75">
      <c r="A66" s="114">
        <f t="shared" si="2"/>
        <v>49</v>
      </c>
      <c r="B66" s="114" t="s">
        <v>190</v>
      </c>
      <c r="C66" s="59" t="s">
        <v>35</v>
      </c>
      <c r="D66" s="54">
        <v>65.27</v>
      </c>
      <c r="E66" s="54"/>
      <c r="F66" s="54"/>
    </row>
    <row r="67" spans="1:6" s="143" customFormat="1" ht="12.75">
      <c r="A67" s="114">
        <f t="shared" si="2"/>
        <v>50</v>
      </c>
      <c r="B67" s="60" t="s">
        <v>175</v>
      </c>
      <c r="C67" s="61" t="s">
        <v>35</v>
      </c>
      <c r="D67" s="31">
        <v>169.21</v>
      </c>
      <c r="E67" s="31"/>
      <c r="F67" s="54"/>
    </row>
    <row r="68" spans="1:6" s="143" customFormat="1" ht="12.75">
      <c r="A68" s="114">
        <f t="shared" si="2"/>
        <v>51</v>
      </c>
      <c r="B68" s="60" t="s">
        <v>439</v>
      </c>
      <c r="C68" s="59" t="s">
        <v>35</v>
      </c>
      <c r="D68" s="54">
        <v>661.44</v>
      </c>
      <c r="E68" s="54"/>
      <c r="F68" s="54"/>
    </row>
    <row r="69" spans="1:6" s="143" customFormat="1" ht="12.75">
      <c r="A69" s="114">
        <f t="shared" si="2"/>
        <v>52</v>
      </c>
      <c r="B69" s="114" t="s">
        <v>171</v>
      </c>
      <c r="C69" s="59" t="s">
        <v>35</v>
      </c>
      <c r="D69" s="54">
        <v>850.89</v>
      </c>
      <c r="E69" s="54"/>
      <c r="F69" s="54"/>
    </row>
    <row r="70" spans="1:6" s="143" customFormat="1" ht="12.75">
      <c r="A70" s="114">
        <f t="shared" si="2"/>
        <v>53</v>
      </c>
      <c r="B70" s="60" t="s">
        <v>197</v>
      </c>
      <c r="C70" s="59" t="s">
        <v>35</v>
      </c>
      <c r="D70" s="54">
        <v>850.89</v>
      </c>
      <c r="E70" s="54"/>
      <c r="F70" s="54"/>
    </row>
    <row r="71" spans="1:6" s="143" customFormat="1" ht="12.75">
      <c r="A71" s="114">
        <f t="shared" si="2"/>
        <v>54</v>
      </c>
      <c r="B71" s="60" t="s">
        <v>454</v>
      </c>
      <c r="C71" s="61" t="s">
        <v>35</v>
      </c>
      <c r="D71" s="31">
        <v>46.63</v>
      </c>
      <c r="E71" s="31"/>
      <c r="F71" s="54"/>
    </row>
    <row r="72" spans="1:6" s="152" customFormat="1" ht="12.75">
      <c r="A72" s="114">
        <f t="shared" si="2"/>
        <v>55</v>
      </c>
      <c r="B72" s="60" t="s">
        <v>448</v>
      </c>
      <c r="C72" s="61" t="s">
        <v>35</v>
      </c>
      <c r="D72" s="31">
        <v>375.07</v>
      </c>
      <c r="E72" s="31"/>
      <c r="F72" s="54"/>
    </row>
    <row r="73" spans="1:6" s="152" customFormat="1" ht="25.5">
      <c r="A73" s="114">
        <f t="shared" si="2"/>
        <v>56</v>
      </c>
      <c r="B73" s="60" t="s">
        <v>455</v>
      </c>
      <c r="C73" s="61" t="s">
        <v>35</v>
      </c>
      <c r="D73" s="31">
        <v>375.07</v>
      </c>
      <c r="E73" s="31"/>
      <c r="F73" s="54"/>
    </row>
    <row r="74" spans="1:6" s="139" customFormat="1" ht="25.5">
      <c r="A74" s="114">
        <f t="shared" si="2"/>
        <v>57</v>
      </c>
      <c r="B74" s="60" t="s">
        <v>195</v>
      </c>
      <c r="C74" s="61" t="s">
        <v>35</v>
      </c>
      <c r="D74" s="31">
        <v>58.21</v>
      </c>
      <c r="E74" s="31"/>
      <c r="F74" s="54"/>
    </row>
    <row r="75" spans="1:6" s="143" customFormat="1" ht="12.75">
      <c r="A75" s="114">
        <f t="shared" si="2"/>
        <v>58</v>
      </c>
      <c r="B75" s="60" t="s">
        <v>177</v>
      </c>
      <c r="C75" s="61" t="s">
        <v>35</v>
      </c>
      <c r="D75" s="31">
        <v>64.98</v>
      </c>
      <c r="E75" s="31"/>
      <c r="F75" s="54"/>
    </row>
    <row r="76" spans="1:6" s="143" customFormat="1" ht="12.75">
      <c r="A76" s="114">
        <f t="shared" si="2"/>
        <v>59</v>
      </c>
      <c r="B76" s="60" t="s">
        <v>178</v>
      </c>
      <c r="C76" s="61" t="s">
        <v>29</v>
      </c>
      <c r="D76" s="31">
        <v>50.36</v>
      </c>
      <c r="E76" s="31"/>
      <c r="F76" s="54"/>
    </row>
    <row r="77" spans="1:6" s="143" customFormat="1" ht="12.75">
      <c r="A77" s="114">
        <f t="shared" si="2"/>
        <v>60</v>
      </c>
      <c r="B77" s="60" t="s">
        <v>182</v>
      </c>
      <c r="C77" s="59" t="s">
        <v>35</v>
      </c>
      <c r="D77" s="54">
        <v>101.77</v>
      </c>
      <c r="E77" s="54"/>
      <c r="F77" s="54"/>
    </row>
    <row r="78" spans="1:6" s="143" customFormat="1" ht="25.5">
      <c r="A78" s="114">
        <f t="shared" si="2"/>
        <v>61</v>
      </c>
      <c r="B78" s="60" t="s">
        <v>185</v>
      </c>
      <c r="C78" s="59" t="s">
        <v>35</v>
      </c>
      <c r="D78" s="54">
        <v>189.34</v>
      </c>
      <c r="E78" s="54"/>
      <c r="F78" s="54"/>
    </row>
    <row r="79" spans="1:6" s="143" customFormat="1" ht="25.5">
      <c r="A79" s="114">
        <f t="shared" si="2"/>
        <v>62</v>
      </c>
      <c r="B79" s="60" t="s">
        <v>449</v>
      </c>
      <c r="C79" s="59" t="s">
        <v>35</v>
      </c>
      <c r="D79" s="54">
        <v>189.34</v>
      </c>
      <c r="E79" s="54"/>
      <c r="F79" s="54"/>
    </row>
    <row r="80" spans="1:6" s="139" customFormat="1" ht="15.75">
      <c r="A80" s="114">
        <f t="shared" si="2"/>
        <v>63</v>
      </c>
      <c r="B80" s="60" t="s">
        <v>450</v>
      </c>
      <c r="C80" s="59" t="s">
        <v>29</v>
      </c>
      <c r="D80" s="54">
        <v>191.4</v>
      </c>
      <c r="E80" s="54"/>
      <c r="F80" s="54"/>
    </row>
    <row r="81" spans="1:6" s="143" customFormat="1" ht="12.75">
      <c r="A81" s="110"/>
      <c r="B81" s="111" t="s">
        <v>199</v>
      </c>
      <c r="C81" s="112"/>
      <c r="D81" s="97"/>
      <c r="E81" s="97"/>
      <c r="F81" s="97"/>
    </row>
    <row r="82" spans="1:6" s="143" customFormat="1" ht="12.75">
      <c r="A82" s="149" t="s">
        <v>73</v>
      </c>
      <c r="B82" s="150" t="s">
        <v>456</v>
      </c>
      <c r="C82" s="151"/>
      <c r="D82" s="42"/>
      <c r="E82" s="42"/>
      <c r="F82" s="42"/>
    </row>
    <row r="83" spans="1:6" s="143" customFormat="1" ht="12.75">
      <c r="A83" s="114">
        <f>A80+1</f>
        <v>64</v>
      </c>
      <c r="B83" s="114" t="s">
        <v>164</v>
      </c>
      <c r="C83" s="59" t="s">
        <v>35</v>
      </c>
      <c r="D83" s="54">
        <v>210.97</v>
      </c>
      <c r="E83" s="54"/>
      <c r="F83" s="54"/>
    </row>
    <row r="84" spans="1:6" s="143" customFormat="1" ht="12.75">
      <c r="A84" s="114">
        <f>A83+1</f>
        <v>65</v>
      </c>
      <c r="B84" s="114" t="s">
        <v>96</v>
      </c>
      <c r="C84" s="59" t="s">
        <v>35</v>
      </c>
      <c r="D84" s="54">
        <v>21.1</v>
      </c>
      <c r="E84" s="54"/>
      <c r="F84" s="54"/>
    </row>
    <row r="85" spans="1:6" s="143" customFormat="1" ht="12.75">
      <c r="A85" s="114">
        <f t="shared" ref="A85:A94" si="3">A84+1</f>
        <v>66</v>
      </c>
      <c r="B85" s="60" t="s">
        <v>165</v>
      </c>
      <c r="C85" s="61" t="s">
        <v>42</v>
      </c>
      <c r="D85" s="31">
        <v>0.63</v>
      </c>
      <c r="E85" s="31"/>
      <c r="F85" s="54"/>
    </row>
    <row r="86" spans="1:6" s="143" customFormat="1" ht="12.75">
      <c r="A86" s="114">
        <f t="shared" si="3"/>
        <v>67</v>
      </c>
      <c r="B86" s="114" t="s">
        <v>457</v>
      </c>
      <c r="C86" s="59" t="s">
        <v>35</v>
      </c>
      <c r="D86" s="54">
        <v>210.97</v>
      </c>
      <c r="E86" s="54"/>
      <c r="F86" s="54"/>
    </row>
    <row r="87" spans="1:6" s="143" customFormat="1" ht="12.75">
      <c r="A87" s="114">
        <f t="shared" si="3"/>
        <v>68</v>
      </c>
      <c r="B87" s="60" t="s">
        <v>458</v>
      </c>
      <c r="C87" s="59" t="s">
        <v>35</v>
      </c>
      <c r="D87" s="54">
        <v>210.97</v>
      </c>
      <c r="E87" s="54"/>
      <c r="F87" s="54"/>
    </row>
    <row r="88" spans="1:6" s="152" customFormat="1" ht="12.75">
      <c r="A88" s="114">
        <f t="shared" si="3"/>
        <v>69</v>
      </c>
      <c r="B88" s="114" t="s">
        <v>459</v>
      </c>
      <c r="C88" s="59" t="s">
        <v>35</v>
      </c>
      <c r="D88" s="54">
        <v>21.1</v>
      </c>
      <c r="E88" s="54"/>
      <c r="F88" s="54"/>
    </row>
    <row r="89" spans="1:6" s="152" customFormat="1" ht="12.75">
      <c r="A89" s="114">
        <f t="shared" si="3"/>
        <v>70</v>
      </c>
      <c r="B89" s="114" t="s">
        <v>171</v>
      </c>
      <c r="C89" s="59" t="s">
        <v>35</v>
      </c>
      <c r="D89" s="54">
        <v>160.99</v>
      </c>
      <c r="E89" s="54"/>
      <c r="F89" s="54"/>
    </row>
    <row r="90" spans="1:6" s="143" customFormat="1" ht="12.75">
      <c r="A90" s="114">
        <f t="shared" si="3"/>
        <v>71</v>
      </c>
      <c r="B90" s="60" t="s">
        <v>197</v>
      </c>
      <c r="C90" s="59" t="s">
        <v>35</v>
      </c>
      <c r="D90" s="54">
        <v>210.97</v>
      </c>
      <c r="E90" s="54"/>
      <c r="F90" s="54"/>
    </row>
    <row r="91" spans="1:6" s="143" customFormat="1" ht="12.75">
      <c r="A91" s="114">
        <f t="shared" si="3"/>
        <v>72</v>
      </c>
      <c r="B91" s="60" t="s">
        <v>460</v>
      </c>
      <c r="C91" s="59" t="s">
        <v>35</v>
      </c>
      <c r="D91" s="54">
        <v>19.440000000000001</v>
      </c>
      <c r="E91" s="54"/>
      <c r="F91" s="54"/>
    </row>
    <row r="92" spans="1:6" s="143" customFormat="1" ht="12.75">
      <c r="A92" s="114">
        <f t="shared" si="3"/>
        <v>73</v>
      </c>
      <c r="B92" s="60" t="s">
        <v>461</v>
      </c>
      <c r="C92" s="59" t="s">
        <v>35</v>
      </c>
      <c r="D92" s="54">
        <v>9.18</v>
      </c>
      <c r="E92" s="54"/>
      <c r="F92" s="54"/>
    </row>
    <row r="93" spans="1:6">
      <c r="A93" s="114">
        <f t="shared" si="3"/>
        <v>74</v>
      </c>
      <c r="B93" s="60" t="s">
        <v>448</v>
      </c>
      <c r="C93" s="61" t="s">
        <v>35</v>
      </c>
      <c r="D93" s="31">
        <v>16.989999999999998</v>
      </c>
      <c r="E93" s="31"/>
      <c r="F93" s="54"/>
    </row>
    <row r="94" spans="1:6" s="143" customFormat="1" ht="25.5">
      <c r="A94" s="114">
        <f t="shared" si="3"/>
        <v>75</v>
      </c>
      <c r="B94" s="60" t="s">
        <v>455</v>
      </c>
      <c r="C94" s="61" t="s">
        <v>35</v>
      </c>
      <c r="D94" s="31">
        <v>16.989999999999998</v>
      </c>
      <c r="E94" s="31"/>
      <c r="F94" s="54"/>
    </row>
    <row r="95" spans="1:6" s="143" customFormat="1" ht="12.75">
      <c r="A95" s="110"/>
      <c r="B95" s="111" t="s">
        <v>203</v>
      </c>
      <c r="C95" s="112"/>
      <c r="D95" s="97"/>
      <c r="E95" s="97"/>
      <c r="F95" s="97"/>
    </row>
    <row r="96" spans="1:6" s="143" customFormat="1" ht="12.75">
      <c r="A96" s="149" t="s">
        <v>78</v>
      </c>
      <c r="B96" s="150" t="s">
        <v>462</v>
      </c>
      <c r="C96" s="151"/>
      <c r="D96" s="42"/>
      <c r="E96" s="42"/>
      <c r="F96" s="42"/>
    </row>
    <row r="97" spans="1:6">
      <c r="A97" s="153"/>
      <c r="B97" s="154" t="s">
        <v>116</v>
      </c>
      <c r="C97" s="155"/>
      <c r="D97" s="156"/>
      <c r="E97" s="157"/>
      <c r="F97" s="157"/>
    </row>
    <row r="98" spans="1:6">
      <c r="A98" s="114">
        <f>A94+1</f>
        <v>76</v>
      </c>
      <c r="B98" s="60" t="s">
        <v>117</v>
      </c>
      <c r="C98" s="59" t="s">
        <v>31</v>
      </c>
      <c r="D98" s="54">
        <v>59</v>
      </c>
      <c r="E98" s="54"/>
      <c r="F98" s="54"/>
    </row>
    <row r="99" spans="1:6" ht="51">
      <c r="A99" s="114">
        <f>A98+1</f>
        <v>77</v>
      </c>
      <c r="B99" s="60" t="s">
        <v>463</v>
      </c>
      <c r="C99" s="59" t="s">
        <v>31</v>
      </c>
      <c r="D99" s="54">
        <v>8</v>
      </c>
      <c r="E99" s="54"/>
      <c r="F99" s="54"/>
    </row>
    <row r="100" spans="1:6" ht="51">
      <c r="A100" s="114">
        <f t="shared" ref="A100:A109" si="4">A99+1</f>
        <v>78</v>
      </c>
      <c r="B100" s="60" t="s">
        <v>147</v>
      </c>
      <c r="C100" s="59" t="s">
        <v>31</v>
      </c>
      <c r="D100" s="54">
        <v>12</v>
      </c>
      <c r="E100" s="54"/>
      <c r="F100" s="54"/>
    </row>
    <row r="101" spans="1:6" ht="51">
      <c r="A101" s="114">
        <f t="shared" si="4"/>
        <v>79</v>
      </c>
      <c r="B101" s="60" t="s">
        <v>120</v>
      </c>
      <c r="C101" s="59" t="s">
        <v>31</v>
      </c>
      <c r="D101" s="54">
        <v>13</v>
      </c>
      <c r="E101" s="54"/>
      <c r="F101" s="54"/>
    </row>
    <row r="102" spans="1:6" ht="51">
      <c r="A102" s="114">
        <f t="shared" si="4"/>
        <v>80</v>
      </c>
      <c r="B102" s="60" t="s">
        <v>121</v>
      </c>
      <c r="C102" s="59" t="s">
        <v>31</v>
      </c>
      <c r="D102" s="54">
        <v>3</v>
      </c>
      <c r="E102" s="54"/>
      <c r="F102" s="54"/>
    </row>
    <row r="103" spans="1:6" ht="51">
      <c r="A103" s="114">
        <f t="shared" si="4"/>
        <v>81</v>
      </c>
      <c r="B103" s="60" t="s">
        <v>464</v>
      </c>
      <c r="C103" s="59" t="s">
        <v>31</v>
      </c>
      <c r="D103" s="54">
        <v>6</v>
      </c>
      <c r="E103" s="54"/>
      <c r="F103" s="54"/>
    </row>
    <row r="104" spans="1:6" ht="38.25">
      <c r="A104" s="114">
        <f t="shared" si="4"/>
        <v>82</v>
      </c>
      <c r="B104" s="60" t="s">
        <v>465</v>
      </c>
      <c r="C104" s="59" t="s">
        <v>31</v>
      </c>
      <c r="D104" s="54">
        <v>2</v>
      </c>
      <c r="E104" s="54"/>
      <c r="F104" s="54"/>
    </row>
    <row r="105" spans="1:6" ht="51">
      <c r="A105" s="114">
        <f t="shared" si="4"/>
        <v>83</v>
      </c>
      <c r="B105" s="60" t="s">
        <v>466</v>
      </c>
      <c r="C105" s="59" t="s">
        <v>31</v>
      </c>
      <c r="D105" s="54">
        <v>9</v>
      </c>
      <c r="E105" s="54"/>
      <c r="F105" s="54"/>
    </row>
    <row r="106" spans="1:6" ht="51">
      <c r="A106" s="114">
        <f t="shared" si="4"/>
        <v>84</v>
      </c>
      <c r="B106" s="60" t="s">
        <v>467</v>
      </c>
      <c r="C106" s="59" t="s">
        <v>31</v>
      </c>
      <c r="D106" s="54">
        <v>2</v>
      </c>
      <c r="E106" s="54"/>
      <c r="F106" s="54"/>
    </row>
    <row r="107" spans="1:6" ht="51">
      <c r="A107" s="114">
        <f t="shared" si="4"/>
        <v>85</v>
      </c>
      <c r="B107" s="60" t="s">
        <v>468</v>
      </c>
      <c r="C107" s="59" t="s">
        <v>31</v>
      </c>
      <c r="D107" s="54">
        <v>1</v>
      </c>
      <c r="E107" s="54"/>
      <c r="F107" s="54"/>
    </row>
    <row r="108" spans="1:6" ht="51">
      <c r="A108" s="114">
        <f t="shared" si="4"/>
        <v>86</v>
      </c>
      <c r="B108" s="60" t="s">
        <v>469</v>
      </c>
      <c r="C108" s="59" t="s">
        <v>31</v>
      </c>
      <c r="D108" s="54">
        <v>1</v>
      </c>
      <c r="E108" s="54"/>
      <c r="F108" s="54"/>
    </row>
    <row r="109" spans="1:6" ht="25.5">
      <c r="A109" s="114">
        <f t="shared" si="4"/>
        <v>87</v>
      </c>
      <c r="B109" s="60" t="s">
        <v>131</v>
      </c>
      <c r="C109" s="59" t="s">
        <v>29</v>
      </c>
      <c r="D109" s="54">
        <v>300</v>
      </c>
      <c r="E109" s="54"/>
      <c r="F109" s="54"/>
    </row>
    <row r="110" spans="1:6">
      <c r="A110" s="114"/>
      <c r="B110" s="154" t="s">
        <v>126</v>
      </c>
      <c r="C110" s="59"/>
      <c r="D110" s="54"/>
      <c r="E110" s="54"/>
      <c r="F110" s="54"/>
    </row>
    <row r="111" spans="1:6">
      <c r="A111" s="114">
        <f>A109+1</f>
        <v>88</v>
      </c>
      <c r="B111" s="60" t="s">
        <v>127</v>
      </c>
      <c r="C111" s="59" t="s">
        <v>31</v>
      </c>
      <c r="D111" s="54">
        <v>13</v>
      </c>
      <c r="E111" s="54"/>
      <c r="F111" s="54"/>
    </row>
    <row r="112" spans="1:6" ht="38.25">
      <c r="A112" s="114">
        <f>A111+1</f>
        <v>89</v>
      </c>
      <c r="B112" s="60" t="s">
        <v>470</v>
      </c>
      <c r="C112" s="59" t="s">
        <v>31</v>
      </c>
      <c r="D112" s="54">
        <v>3</v>
      </c>
      <c r="E112" s="54"/>
      <c r="F112" s="54"/>
    </row>
    <row r="113" spans="1:7" ht="25.5">
      <c r="A113" s="114">
        <f t="shared" ref="A113:A124" si="5">A112+1</f>
        <v>90</v>
      </c>
      <c r="B113" s="60" t="s">
        <v>471</v>
      </c>
      <c r="C113" s="59" t="s">
        <v>31</v>
      </c>
      <c r="D113" s="54">
        <v>1</v>
      </c>
      <c r="E113" s="54"/>
      <c r="F113" s="54"/>
    </row>
    <row r="114" spans="1:7" ht="38.25">
      <c r="A114" s="114">
        <f t="shared" si="5"/>
        <v>91</v>
      </c>
      <c r="B114" s="60" t="s">
        <v>472</v>
      </c>
      <c r="C114" s="59" t="s">
        <v>31</v>
      </c>
      <c r="D114" s="54">
        <v>7</v>
      </c>
      <c r="E114" s="54"/>
      <c r="F114" s="54"/>
    </row>
    <row r="115" spans="1:7" ht="25.5">
      <c r="A115" s="114">
        <f t="shared" si="5"/>
        <v>92</v>
      </c>
      <c r="B115" s="60" t="s">
        <v>128</v>
      </c>
      <c r="C115" s="59" t="s">
        <v>31</v>
      </c>
      <c r="D115" s="54">
        <v>2</v>
      </c>
      <c r="E115" s="54"/>
      <c r="F115" s="54"/>
    </row>
    <row r="116" spans="1:7" ht="38.25">
      <c r="A116" s="114">
        <f t="shared" si="5"/>
        <v>93</v>
      </c>
      <c r="B116" s="60" t="s">
        <v>473</v>
      </c>
      <c r="C116" s="59" t="s">
        <v>31</v>
      </c>
      <c r="D116" s="54">
        <v>10</v>
      </c>
      <c r="E116" s="54"/>
      <c r="F116" s="54"/>
    </row>
    <row r="117" spans="1:7" ht="25.5">
      <c r="A117" s="114">
        <f t="shared" si="5"/>
        <v>94</v>
      </c>
      <c r="B117" s="60" t="s">
        <v>474</v>
      </c>
      <c r="C117" s="59" t="s">
        <v>31</v>
      </c>
      <c r="D117" s="54">
        <v>7</v>
      </c>
      <c r="E117" s="54"/>
      <c r="F117" s="54"/>
    </row>
    <row r="118" spans="1:7" ht="38.25">
      <c r="A118" s="114">
        <f t="shared" si="5"/>
        <v>95</v>
      </c>
      <c r="B118" s="60" t="s">
        <v>475</v>
      </c>
      <c r="C118" s="59" t="s">
        <v>31</v>
      </c>
      <c r="D118" s="54">
        <v>2</v>
      </c>
      <c r="E118" s="54"/>
      <c r="F118" s="54"/>
    </row>
    <row r="119" spans="1:7" ht="25.5">
      <c r="A119" s="114">
        <f t="shared" si="5"/>
        <v>96</v>
      </c>
      <c r="B119" s="60" t="s">
        <v>150</v>
      </c>
      <c r="C119" s="59" t="s">
        <v>31</v>
      </c>
      <c r="D119" s="54">
        <v>18</v>
      </c>
      <c r="E119" s="54"/>
      <c r="F119" s="54"/>
    </row>
    <row r="120" spans="1:7" ht="38.25">
      <c r="A120" s="114">
        <f t="shared" si="5"/>
        <v>97</v>
      </c>
      <c r="B120" s="60" t="s">
        <v>476</v>
      </c>
      <c r="C120" s="59" t="s">
        <v>31</v>
      </c>
      <c r="D120" s="54">
        <v>2</v>
      </c>
      <c r="E120" s="54"/>
      <c r="F120" s="54"/>
    </row>
    <row r="121" spans="1:7" ht="25.5">
      <c r="A121" s="114">
        <f t="shared" si="5"/>
        <v>98</v>
      </c>
      <c r="B121" s="60" t="s">
        <v>145</v>
      </c>
      <c r="C121" s="59" t="s">
        <v>29</v>
      </c>
      <c r="D121" s="54">
        <v>238</v>
      </c>
      <c r="E121" s="54"/>
      <c r="F121" s="54"/>
    </row>
    <row r="122" spans="1:7" s="152" customFormat="1" ht="89.25">
      <c r="A122" s="114">
        <f t="shared" si="5"/>
        <v>99</v>
      </c>
      <c r="B122" s="60" t="s">
        <v>477</v>
      </c>
      <c r="C122" s="59" t="s">
        <v>35</v>
      </c>
      <c r="D122" s="54">
        <v>28.38</v>
      </c>
      <c r="E122" s="54"/>
      <c r="F122" s="54"/>
    </row>
    <row r="123" spans="1:7" s="143" customFormat="1" ht="89.25">
      <c r="A123" s="114">
        <f t="shared" si="5"/>
        <v>100</v>
      </c>
      <c r="B123" s="60" t="s">
        <v>478</v>
      </c>
      <c r="C123" s="59" t="s">
        <v>35</v>
      </c>
      <c r="D123" s="54">
        <v>11.22</v>
      </c>
      <c r="E123" s="54"/>
      <c r="F123" s="54"/>
    </row>
    <row r="124" spans="1:7" s="143" customFormat="1" ht="89.25">
      <c r="A124" s="114">
        <f t="shared" si="5"/>
        <v>101</v>
      </c>
      <c r="B124" s="60" t="s">
        <v>479</v>
      </c>
      <c r="C124" s="59" t="s">
        <v>35</v>
      </c>
      <c r="D124" s="54">
        <v>11.22</v>
      </c>
      <c r="E124" s="54"/>
      <c r="F124" s="54"/>
    </row>
    <row r="125" spans="1:7">
      <c r="A125" s="158"/>
      <c r="B125" s="111" t="s">
        <v>208</v>
      </c>
      <c r="C125" s="112"/>
      <c r="D125" s="97"/>
      <c r="E125" s="97"/>
      <c r="F125" s="97"/>
    </row>
    <row r="126" spans="1:7" ht="15" customHeight="1">
      <c r="A126" s="145"/>
      <c r="B126" s="146" t="s">
        <v>89</v>
      </c>
      <c r="C126" s="147"/>
      <c r="D126" s="148"/>
      <c r="E126" s="148"/>
      <c r="F126" s="148"/>
    </row>
    <row r="127" spans="1:7" ht="13.9" customHeight="1">
      <c r="A127" s="159"/>
      <c r="B127" s="160"/>
      <c r="C127" s="161"/>
      <c r="D127" s="162"/>
      <c r="E127" s="162"/>
      <c r="F127" s="162"/>
      <c r="G127" s="163"/>
    </row>
    <row r="128" spans="1:7">
      <c r="A128" s="145" t="s">
        <v>90</v>
      </c>
      <c r="B128" s="146" t="s">
        <v>480</v>
      </c>
      <c r="C128" s="147"/>
      <c r="D128" s="148"/>
      <c r="E128" s="148"/>
      <c r="F128" s="148"/>
    </row>
    <row r="129" spans="1:6">
      <c r="A129" s="149" t="s">
        <v>26</v>
      </c>
      <c r="B129" s="150" t="s">
        <v>433</v>
      </c>
      <c r="C129" s="151"/>
      <c r="D129" s="42"/>
      <c r="E129" s="42"/>
      <c r="F129" s="42"/>
    </row>
    <row r="130" spans="1:6">
      <c r="A130" s="114">
        <f>A124+1</f>
        <v>102</v>
      </c>
      <c r="B130" s="114" t="s">
        <v>481</v>
      </c>
      <c r="C130" s="59" t="s">
        <v>35</v>
      </c>
      <c r="D130" s="54">
        <v>846.62</v>
      </c>
      <c r="E130" s="54"/>
      <c r="F130" s="54"/>
    </row>
    <row r="131" spans="1:6">
      <c r="A131" s="114">
        <f t="shared" ref="A131:A137" si="6">A130+1</f>
        <v>103</v>
      </c>
      <c r="B131" s="114" t="s">
        <v>96</v>
      </c>
      <c r="C131" s="59" t="s">
        <v>35</v>
      </c>
      <c r="D131" s="54">
        <v>169.32</v>
      </c>
      <c r="E131" s="54"/>
      <c r="F131" s="54"/>
    </row>
    <row r="132" spans="1:6">
      <c r="A132" s="114">
        <f t="shared" si="6"/>
        <v>104</v>
      </c>
      <c r="B132" s="60" t="s">
        <v>165</v>
      </c>
      <c r="C132" s="61" t="s">
        <v>42</v>
      </c>
      <c r="D132" s="31">
        <v>3.39</v>
      </c>
      <c r="E132" s="31"/>
      <c r="F132" s="54"/>
    </row>
    <row r="133" spans="1:6">
      <c r="A133" s="114">
        <f t="shared" si="6"/>
        <v>105</v>
      </c>
      <c r="B133" s="60" t="s">
        <v>482</v>
      </c>
      <c r="C133" s="59" t="s">
        <v>35</v>
      </c>
      <c r="D133" s="54">
        <v>846.62</v>
      </c>
      <c r="E133" s="54"/>
      <c r="F133" s="54"/>
    </row>
    <row r="134" spans="1:6">
      <c r="A134" s="114">
        <f t="shared" si="6"/>
        <v>106</v>
      </c>
      <c r="B134" s="114" t="s">
        <v>483</v>
      </c>
      <c r="C134" s="59" t="s">
        <v>35</v>
      </c>
      <c r="D134" s="54">
        <v>169.32</v>
      </c>
      <c r="E134" s="54"/>
      <c r="F134" s="54"/>
    </row>
    <row r="135" spans="1:6">
      <c r="A135" s="114">
        <f t="shared" si="6"/>
        <v>107</v>
      </c>
      <c r="B135" s="114" t="s">
        <v>447</v>
      </c>
      <c r="C135" s="59" t="s">
        <v>35</v>
      </c>
      <c r="D135" s="54">
        <v>846.62</v>
      </c>
      <c r="E135" s="54"/>
      <c r="F135" s="54"/>
    </row>
    <row r="136" spans="1:6">
      <c r="A136" s="114">
        <f t="shared" si="6"/>
        <v>108</v>
      </c>
      <c r="B136" s="60" t="s">
        <v>484</v>
      </c>
      <c r="C136" s="59" t="s">
        <v>35</v>
      </c>
      <c r="D136" s="54">
        <v>846.62</v>
      </c>
      <c r="E136" s="54"/>
      <c r="F136" s="54"/>
    </row>
    <row r="137" spans="1:6" ht="38.25">
      <c r="A137" s="114">
        <f t="shared" si="6"/>
        <v>109</v>
      </c>
      <c r="B137" s="60" t="s">
        <v>485</v>
      </c>
      <c r="C137" s="61" t="s">
        <v>35</v>
      </c>
      <c r="D137" s="31">
        <v>52.8</v>
      </c>
      <c r="E137" s="31"/>
      <c r="F137" s="54"/>
    </row>
    <row r="138" spans="1:6">
      <c r="A138" s="110"/>
      <c r="B138" s="111" t="s">
        <v>183</v>
      </c>
      <c r="C138" s="112"/>
      <c r="D138" s="97"/>
      <c r="E138" s="97"/>
      <c r="F138" s="97"/>
    </row>
    <row r="139" spans="1:6">
      <c r="A139" s="149" t="s">
        <v>110</v>
      </c>
      <c r="B139" s="150" t="s">
        <v>444</v>
      </c>
      <c r="C139" s="151"/>
      <c r="D139" s="42"/>
      <c r="E139" s="42"/>
      <c r="F139" s="42"/>
    </row>
    <row r="140" spans="1:6">
      <c r="A140" s="114">
        <f>A137+1</f>
        <v>110</v>
      </c>
      <c r="B140" s="114" t="s">
        <v>481</v>
      </c>
      <c r="C140" s="59" t="s">
        <v>35</v>
      </c>
      <c r="D140" s="54">
        <v>1085.02</v>
      </c>
      <c r="E140" s="54"/>
      <c r="F140" s="54"/>
    </row>
    <row r="141" spans="1:6">
      <c r="A141" s="114">
        <f t="shared" ref="A141:A147" si="7">A140+1</f>
        <v>111</v>
      </c>
      <c r="B141" s="114" t="s">
        <v>96</v>
      </c>
      <c r="C141" s="59" t="s">
        <v>35</v>
      </c>
      <c r="D141" s="54">
        <v>217</v>
      </c>
      <c r="E141" s="54"/>
      <c r="F141" s="54"/>
    </row>
    <row r="142" spans="1:6">
      <c r="A142" s="114">
        <f t="shared" si="7"/>
        <v>112</v>
      </c>
      <c r="B142" s="60" t="s">
        <v>165</v>
      </c>
      <c r="C142" s="61" t="s">
        <v>42</v>
      </c>
      <c r="D142" s="31">
        <v>4.34</v>
      </c>
      <c r="E142" s="31"/>
      <c r="F142" s="54"/>
    </row>
    <row r="143" spans="1:6">
      <c r="A143" s="114">
        <f t="shared" si="7"/>
        <v>113</v>
      </c>
      <c r="B143" s="60" t="s">
        <v>482</v>
      </c>
      <c r="C143" s="59" t="s">
        <v>35</v>
      </c>
      <c r="D143" s="54">
        <v>1085.02</v>
      </c>
      <c r="E143" s="54"/>
      <c r="F143" s="54"/>
    </row>
    <row r="144" spans="1:6">
      <c r="A144" s="114">
        <f t="shared" si="7"/>
        <v>114</v>
      </c>
      <c r="B144" s="114" t="s">
        <v>483</v>
      </c>
      <c r="C144" s="59" t="s">
        <v>35</v>
      </c>
      <c r="D144" s="54">
        <v>217</v>
      </c>
      <c r="E144" s="54"/>
      <c r="F144" s="54"/>
    </row>
    <row r="145" spans="1:6">
      <c r="A145" s="114">
        <f t="shared" si="7"/>
        <v>115</v>
      </c>
      <c r="B145" s="114" t="s">
        <v>447</v>
      </c>
      <c r="C145" s="59" t="s">
        <v>35</v>
      </c>
      <c r="D145" s="54">
        <v>1085.02</v>
      </c>
      <c r="E145" s="54"/>
      <c r="F145" s="54"/>
    </row>
    <row r="146" spans="1:6">
      <c r="A146" s="114">
        <f t="shared" si="7"/>
        <v>116</v>
      </c>
      <c r="B146" s="60" t="s">
        <v>484</v>
      </c>
      <c r="C146" s="59" t="s">
        <v>35</v>
      </c>
      <c r="D146" s="54">
        <v>1085.02</v>
      </c>
      <c r="E146" s="54"/>
      <c r="F146" s="54"/>
    </row>
    <row r="147" spans="1:6" ht="38.25">
      <c r="A147" s="114">
        <f t="shared" si="7"/>
        <v>117</v>
      </c>
      <c r="B147" s="60" t="s">
        <v>485</v>
      </c>
      <c r="C147" s="61" t="s">
        <v>35</v>
      </c>
      <c r="D147" s="31">
        <v>52.8</v>
      </c>
      <c r="E147" s="31"/>
      <c r="F147" s="54"/>
    </row>
    <row r="148" spans="1:6">
      <c r="A148" s="110"/>
      <c r="B148" s="111" t="s">
        <v>231</v>
      </c>
      <c r="C148" s="112"/>
      <c r="D148" s="97"/>
      <c r="E148" s="97"/>
      <c r="F148" s="97"/>
    </row>
    <row r="149" spans="1:6">
      <c r="A149" s="149" t="s">
        <v>67</v>
      </c>
      <c r="B149" s="150" t="s">
        <v>451</v>
      </c>
      <c r="C149" s="151"/>
      <c r="D149" s="42"/>
      <c r="E149" s="42"/>
      <c r="F149" s="42"/>
    </row>
    <row r="150" spans="1:6">
      <c r="A150" s="114">
        <f>A147+1</f>
        <v>118</v>
      </c>
      <c r="B150" s="114" t="s">
        <v>481</v>
      </c>
      <c r="C150" s="59" t="s">
        <v>35</v>
      </c>
      <c r="D150" s="54">
        <v>1089.75</v>
      </c>
      <c r="E150" s="54"/>
      <c r="F150" s="54"/>
    </row>
    <row r="151" spans="1:6">
      <c r="A151" s="114">
        <f t="shared" ref="A151:A166" si="8">A150+1</f>
        <v>119</v>
      </c>
      <c r="B151" s="114" t="s">
        <v>96</v>
      </c>
      <c r="C151" s="59" t="s">
        <v>35</v>
      </c>
      <c r="D151" s="54">
        <v>217.95</v>
      </c>
      <c r="E151" s="54"/>
      <c r="F151" s="54"/>
    </row>
    <row r="152" spans="1:6">
      <c r="A152" s="114">
        <f t="shared" si="8"/>
        <v>120</v>
      </c>
      <c r="B152" s="60" t="s">
        <v>165</v>
      </c>
      <c r="C152" s="61" t="s">
        <v>42</v>
      </c>
      <c r="D152" s="31">
        <v>4.3600000000000003</v>
      </c>
      <c r="E152" s="31"/>
      <c r="F152" s="54"/>
    </row>
    <row r="153" spans="1:6">
      <c r="A153" s="114">
        <f t="shared" si="8"/>
        <v>121</v>
      </c>
      <c r="B153" s="60" t="s">
        <v>482</v>
      </c>
      <c r="C153" s="59" t="s">
        <v>35</v>
      </c>
      <c r="D153" s="54">
        <v>1089.75</v>
      </c>
      <c r="E153" s="54"/>
      <c r="F153" s="54"/>
    </row>
    <row r="154" spans="1:6">
      <c r="A154" s="114">
        <f t="shared" si="8"/>
        <v>122</v>
      </c>
      <c r="B154" s="114" t="s">
        <v>532</v>
      </c>
      <c r="C154" s="59" t="s">
        <v>35</v>
      </c>
      <c r="D154" s="54">
        <v>217.95</v>
      </c>
      <c r="E154" s="54"/>
      <c r="F154" s="54"/>
    </row>
    <row r="155" spans="1:6">
      <c r="A155" s="114">
        <f t="shared" si="8"/>
        <v>123</v>
      </c>
      <c r="B155" s="114" t="s">
        <v>447</v>
      </c>
      <c r="C155" s="59" t="s">
        <v>35</v>
      </c>
      <c r="D155" s="54">
        <v>1089.75</v>
      </c>
      <c r="E155" s="54"/>
      <c r="F155" s="54"/>
    </row>
    <row r="156" spans="1:6">
      <c r="A156" s="114">
        <f t="shared" si="8"/>
        <v>124</v>
      </c>
      <c r="B156" s="60" t="s">
        <v>484</v>
      </c>
      <c r="C156" s="59" t="s">
        <v>35</v>
      </c>
      <c r="D156" s="54">
        <v>1089.75</v>
      </c>
      <c r="E156" s="54"/>
      <c r="F156" s="54"/>
    </row>
    <row r="157" spans="1:6" ht="38.25">
      <c r="A157" s="114">
        <f t="shared" si="8"/>
        <v>125</v>
      </c>
      <c r="B157" s="60" t="s">
        <v>485</v>
      </c>
      <c r="C157" s="61" t="s">
        <v>35</v>
      </c>
      <c r="D157" s="31">
        <v>52.8</v>
      </c>
      <c r="E157" s="31"/>
      <c r="F157" s="54"/>
    </row>
    <row r="158" spans="1:6">
      <c r="A158" s="114">
        <f t="shared" si="8"/>
        <v>126</v>
      </c>
      <c r="B158" s="60" t="s">
        <v>163</v>
      </c>
      <c r="C158" s="59" t="s">
        <v>35</v>
      </c>
      <c r="D158" s="54">
        <v>131.19999999999999</v>
      </c>
      <c r="E158" s="54"/>
      <c r="F158" s="54"/>
    </row>
    <row r="159" spans="1:6">
      <c r="A159" s="114">
        <f t="shared" si="8"/>
        <v>127</v>
      </c>
      <c r="B159" s="60" t="s">
        <v>161</v>
      </c>
      <c r="C159" s="61" t="s">
        <v>31</v>
      </c>
      <c r="D159" s="31">
        <v>4</v>
      </c>
      <c r="E159" s="31"/>
      <c r="F159" s="54"/>
    </row>
    <row r="160" spans="1:6">
      <c r="A160" s="114">
        <f t="shared" si="8"/>
        <v>128</v>
      </c>
      <c r="B160" s="60" t="s">
        <v>486</v>
      </c>
      <c r="C160" s="61" t="s">
        <v>31</v>
      </c>
      <c r="D160" s="31">
        <v>8</v>
      </c>
      <c r="E160" s="31"/>
      <c r="F160" s="54"/>
    </row>
    <row r="161" spans="1:6">
      <c r="A161" s="114">
        <f t="shared" si="8"/>
        <v>129</v>
      </c>
      <c r="B161" s="60" t="s">
        <v>487</v>
      </c>
      <c r="C161" s="59" t="s">
        <v>35</v>
      </c>
      <c r="D161" s="54">
        <v>103.86</v>
      </c>
      <c r="E161" s="54"/>
      <c r="F161" s="54"/>
    </row>
    <row r="162" spans="1:6">
      <c r="A162" s="114">
        <f t="shared" si="8"/>
        <v>130</v>
      </c>
      <c r="B162" s="114" t="s">
        <v>488</v>
      </c>
      <c r="C162" s="59" t="s">
        <v>35</v>
      </c>
      <c r="D162" s="54">
        <v>131.19999999999999</v>
      </c>
      <c r="E162" s="54"/>
      <c r="F162" s="54"/>
    </row>
    <row r="163" spans="1:6">
      <c r="A163" s="114">
        <f t="shared" si="8"/>
        <v>131</v>
      </c>
      <c r="B163" s="60" t="s">
        <v>175</v>
      </c>
      <c r="C163" s="61" t="s">
        <v>35</v>
      </c>
      <c r="D163" s="31">
        <v>131.19999999999999</v>
      </c>
      <c r="E163" s="31"/>
      <c r="F163" s="54"/>
    </row>
    <row r="164" spans="1:6">
      <c r="A164" s="114">
        <f t="shared" si="8"/>
        <v>132</v>
      </c>
      <c r="B164" s="114" t="s">
        <v>171</v>
      </c>
      <c r="C164" s="59" t="s">
        <v>35</v>
      </c>
      <c r="D164" s="54">
        <v>72.16</v>
      </c>
      <c r="E164" s="54"/>
      <c r="F164" s="54"/>
    </row>
    <row r="165" spans="1:6">
      <c r="A165" s="114">
        <f t="shared" si="8"/>
        <v>133</v>
      </c>
      <c r="B165" s="60" t="s">
        <v>489</v>
      </c>
      <c r="C165" s="61" t="s">
        <v>35</v>
      </c>
      <c r="D165" s="31">
        <v>72.16</v>
      </c>
      <c r="E165" s="31"/>
      <c r="F165" s="54"/>
    </row>
    <row r="166" spans="1:6">
      <c r="A166" s="114">
        <f t="shared" si="8"/>
        <v>134</v>
      </c>
      <c r="B166" s="60" t="s">
        <v>177</v>
      </c>
      <c r="C166" s="61" t="s">
        <v>35</v>
      </c>
      <c r="D166" s="31">
        <v>31.7</v>
      </c>
      <c r="E166" s="31"/>
      <c r="F166" s="54"/>
    </row>
    <row r="167" spans="1:6">
      <c r="A167" s="110"/>
      <c r="B167" s="111" t="s">
        <v>199</v>
      </c>
      <c r="C167" s="112"/>
      <c r="D167" s="97"/>
      <c r="E167" s="97"/>
      <c r="F167" s="97"/>
    </row>
    <row r="168" spans="1:6">
      <c r="A168" s="149" t="s">
        <v>73</v>
      </c>
      <c r="B168" s="150" t="s">
        <v>490</v>
      </c>
      <c r="C168" s="151"/>
      <c r="D168" s="42"/>
      <c r="E168" s="42"/>
      <c r="F168" s="42"/>
    </row>
    <row r="169" spans="1:6">
      <c r="A169" s="114">
        <f>A166+1</f>
        <v>135</v>
      </c>
      <c r="B169" s="114" t="s">
        <v>481</v>
      </c>
      <c r="C169" s="59" t="s">
        <v>35</v>
      </c>
      <c r="D169" s="54">
        <v>908.67</v>
      </c>
      <c r="E169" s="54"/>
      <c r="F169" s="54"/>
    </row>
    <row r="170" spans="1:6">
      <c r="A170" s="114">
        <f t="shared" ref="A170:A176" si="9">A169+1</f>
        <v>136</v>
      </c>
      <c r="B170" s="114" t="s">
        <v>96</v>
      </c>
      <c r="C170" s="59" t="s">
        <v>35</v>
      </c>
      <c r="D170" s="54">
        <v>181.73</v>
      </c>
      <c r="E170" s="54"/>
      <c r="F170" s="54"/>
    </row>
    <row r="171" spans="1:6">
      <c r="A171" s="114">
        <f t="shared" si="9"/>
        <v>137</v>
      </c>
      <c r="B171" s="60" t="s">
        <v>165</v>
      </c>
      <c r="C171" s="61" t="s">
        <v>42</v>
      </c>
      <c r="D171" s="31">
        <v>3.63</v>
      </c>
      <c r="E171" s="31"/>
      <c r="F171" s="54"/>
    </row>
    <row r="172" spans="1:6">
      <c r="A172" s="114">
        <f t="shared" si="9"/>
        <v>138</v>
      </c>
      <c r="B172" s="60" t="s">
        <v>482</v>
      </c>
      <c r="C172" s="59" t="s">
        <v>35</v>
      </c>
      <c r="D172" s="54">
        <v>908.67</v>
      </c>
      <c r="E172" s="54"/>
      <c r="F172" s="54"/>
    </row>
    <row r="173" spans="1:6">
      <c r="A173" s="114">
        <f t="shared" si="9"/>
        <v>139</v>
      </c>
      <c r="B173" s="114" t="s">
        <v>483</v>
      </c>
      <c r="C173" s="59" t="s">
        <v>35</v>
      </c>
      <c r="D173" s="54">
        <v>181.73</v>
      </c>
      <c r="E173" s="54"/>
      <c r="F173" s="54"/>
    </row>
    <row r="174" spans="1:6">
      <c r="A174" s="114">
        <f t="shared" si="9"/>
        <v>140</v>
      </c>
      <c r="B174" s="114" t="s">
        <v>447</v>
      </c>
      <c r="C174" s="59" t="s">
        <v>35</v>
      </c>
      <c r="D174" s="54">
        <v>908.67</v>
      </c>
      <c r="E174" s="54"/>
      <c r="F174" s="54"/>
    </row>
    <row r="175" spans="1:6">
      <c r="A175" s="114">
        <f t="shared" si="9"/>
        <v>141</v>
      </c>
      <c r="B175" s="60" t="s">
        <v>484</v>
      </c>
      <c r="C175" s="59" t="s">
        <v>35</v>
      </c>
      <c r="D175" s="54">
        <v>908.67</v>
      </c>
      <c r="E175" s="54"/>
      <c r="F175" s="54"/>
    </row>
    <row r="176" spans="1:6" ht="38.25">
      <c r="A176" s="114">
        <f t="shared" si="9"/>
        <v>142</v>
      </c>
      <c r="B176" s="60" t="s">
        <v>485</v>
      </c>
      <c r="C176" s="61" t="s">
        <v>35</v>
      </c>
      <c r="D176" s="31">
        <v>39.6</v>
      </c>
      <c r="E176" s="31"/>
      <c r="F176" s="54"/>
    </row>
    <row r="177" spans="1:6">
      <c r="A177" s="110"/>
      <c r="B177" s="111" t="s">
        <v>203</v>
      </c>
      <c r="C177" s="112"/>
      <c r="D177" s="97"/>
      <c r="E177" s="97"/>
      <c r="F177" s="97"/>
    </row>
    <row r="178" spans="1:6">
      <c r="A178" s="149" t="s">
        <v>78</v>
      </c>
      <c r="B178" s="150" t="s">
        <v>491</v>
      </c>
      <c r="C178" s="151"/>
      <c r="D178" s="42"/>
      <c r="E178" s="42"/>
      <c r="F178" s="42"/>
    </row>
    <row r="179" spans="1:6">
      <c r="A179" s="114">
        <f>A176+1</f>
        <v>143</v>
      </c>
      <c r="B179" s="114" t="s">
        <v>164</v>
      </c>
      <c r="C179" s="59" t="s">
        <v>35</v>
      </c>
      <c r="D179" s="54">
        <v>119.96</v>
      </c>
      <c r="E179" s="54"/>
      <c r="F179" s="54"/>
    </row>
    <row r="180" spans="1:6">
      <c r="A180" s="114">
        <f t="shared" ref="A180:A188" si="10">A179+1</f>
        <v>144</v>
      </c>
      <c r="B180" s="114" t="s">
        <v>96</v>
      </c>
      <c r="C180" s="59" t="s">
        <v>35</v>
      </c>
      <c r="D180" s="54">
        <v>10</v>
      </c>
      <c r="E180" s="54"/>
      <c r="F180" s="54"/>
    </row>
    <row r="181" spans="1:6">
      <c r="A181" s="114">
        <f t="shared" si="10"/>
        <v>145</v>
      </c>
      <c r="B181" s="60" t="s">
        <v>165</v>
      </c>
      <c r="C181" s="61" t="s">
        <v>42</v>
      </c>
      <c r="D181" s="31">
        <v>0.2</v>
      </c>
      <c r="E181" s="31"/>
      <c r="F181" s="54"/>
    </row>
    <row r="182" spans="1:6">
      <c r="A182" s="114">
        <f t="shared" si="10"/>
        <v>146</v>
      </c>
      <c r="B182" s="60" t="s">
        <v>482</v>
      </c>
      <c r="C182" s="59" t="s">
        <v>35</v>
      </c>
      <c r="D182" s="54">
        <v>119.96</v>
      </c>
      <c r="E182" s="54"/>
      <c r="F182" s="54"/>
    </row>
    <row r="183" spans="1:6">
      <c r="A183" s="114">
        <f t="shared" si="10"/>
        <v>147</v>
      </c>
      <c r="B183" s="114" t="s">
        <v>483</v>
      </c>
      <c r="C183" s="59" t="s">
        <v>35</v>
      </c>
      <c r="D183" s="54">
        <v>10</v>
      </c>
      <c r="E183" s="54"/>
      <c r="F183" s="54"/>
    </row>
    <row r="184" spans="1:6">
      <c r="A184" s="114">
        <f t="shared" si="10"/>
        <v>148</v>
      </c>
      <c r="B184" s="114" t="s">
        <v>447</v>
      </c>
      <c r="C184" s="59" t="s">
        <v>35</v>
      </c>
      <c r="D184" s="54">
        <v>119.96</v>
      </c>
      <c r="E184" s="54"/>
      <c r="F184" s="54"/>
    </row>
    <row r="185" spans="1:6">
      <c r="A185" s="114">
        <f t="shared" si="10"/>
        <v>149</v>
      </c>
      <c r="B185" s="60" t="s">
        <v>484</v>
      </c>
      <c r="C185" s="59" t="s">
        <v>35</v>
      </c>
      <c r="D185" s="54">
        <v>119.96</v>
      </c>
      <c r="E185" s="54"/>
      <c r="F185" s="54"/>
    </row>
    <row r="186" spans="1:6" ht="38.25">
      <c r="A186" s="114">
        <f t="shared" si="10"/>
        <v>150</v>
      </c>
      <c r="B186" s="60" t="s">
        <v>485</v>
      </c>
      <c r="C186" s="61" t="s">
        <v>35</v>
      </c>
      <c r="D186" s="31">
        <v>39.6</v>
      </c>
      <c r="E186" s="31"/>
      <c r="F186" s="54"/>
    </row>
    <row r="187" spans="1:6">
      <c r="A187" s="114">
        <f t="shared" si="10"/>
        <v>151</v>
      </c>
      <c r="B187" s="60" t="s">
        <v>460</v>
      </c>
      <c r="C187" s="59" t="s">
        <v>35</v>
      </c>
      <c r="D187" s="54">
        <v>45.36</v>
      </c>
      <c r="E187" s="54"/>
      <c r="F187" s="54"/>
    </row>
    <row r="188" spans="1:6">
      <c r="A188" s="114">
        <f t="shared" si="10"/>
        <v>152</v>
      </c>
      <c r="B188" s="60" t="s">
        <v>527</v>
      </c>
      <c r="C188" s="59" t="s">
        <v>35</v>
      </c>
      <c r="D188" s="54">
        <v>20.79</v>
      </c>
      <c r="E188" s="54"/>
      <c r="F188" s="54"/>
    </row>
    <row r="189" spans="1:6">
      <c r="A189" s="110"/>
      <c r="B189" s="111" t="s">
        <v>208</v>
      </c>
      <c r="C189" s="112"/>
      <c r="D189" s="97"/>
      <c r="E189" s="97"/>
      <c r="F189" s="97"/>
    </row>
    <row r="190" spans="1:6">
      <c r="A190" s="149" t="s">
        <v>247</v>
      </c>
      <c r="B190" s="150" t="s">
        <v>462</v>
      </c>
      <c r="C190" s="151"/>
      <c r="D190" s="42"/>
      <c r="E190" s="42"/>
      <c r="F190" s="42"/>
    </row>
    <row r="191" spans="1:6">
      <c r="A191" s="153"/>
      <c r="B191" s="154" t="s">
        <v>116</v>
      </c>
      <c r="C191" s="155"/>
      <c r="D191" s="156"/>
      <c r="E191" s="157"/>
      <c r="F191" s="157"/>
    </row>
    <row r="192" spans="1:6">
      <c r="A192" s="114">
        <f>A188+1</f>
        <v>153</v>
      </c>
      <c r="B192" s="60" t="s">
        <v>117</v>
      </c>
      <c r="C192" s="59" t="s">
        <v>31</v>
      </c>
      <c r="D192" s="54">
        <v>57</v>
      </c>
      <c r="E192" s="54"/>
      <c r="F192" s="54"/>
    </row>
    <row r="193" spans="1:6" ht="51">
      <c r="A193" s="114">
        <f t="shared" ref="A193:A206" si="11">A192+1</f>
        <v>154</v>
      </c>
      <c r="B193" s="60" t="s">
        <v>463</v>
      </c>
      <c r="C193" s="59" t="s">
        <v>31</v>
      </c>
      <c r="D193" s="54">
        <v>2</v>
      </c>
      <c r="E193" s="54"/>
      <c r="F193" s="54"/>
    </row>
    <row r="194" spans="1:6" ht="51">
      <c r="A194" s="114">
        <f t="shared" si="11"/>
        <v>155</v>
      </c>
      <c r="B194" s="60" t="s">
        <v>147</v>
      </c>
      <c r="C194" s="59" t="s">
        <v>31</v>
      </c>
      <c r="D194" s="54">
        <v>4</v>
      </c>
      <c r="E194" s="54"/>
      <c r="F194" s="54"/>
    </row>
    <row r="195" spans="1:6" ht="51">
      <c r="A195" s="114">
        <f t="shared" si="11"/>
        <v>156</v>
      </c>
      <c r="B195" s="60" t="s">
        <v>120</v>
      </c>
      <c r="C195" s="59" t="s">
        <v>31</v>
      </c>
      <c r="D195" s="54">
        <v>20</v>
      </c>
      <c r="E195" s="54"/>
      <c r="F195" s="54"/>
    </row>
    <row r="196" spans="1:6" ht="51">
      <c r="A196" s="114">
        <f t="shared" si="11"/>
        <v>157</v>
      </c>
      <c r="B196" s="60" t="s">
        <v>121</v>
      </c>
      <c r="C196" s="59" t="s">
        <v>31</v>
      </c>
      <c r="D196" s="54">
        <v>5</v>
      </c>
      <c r="E196" s="54"/>
      <c r="F196" s="54"/>
    </row>
    <row r="197" spans="1:6" ht="51">
      <c r="A197" s="114">
        <f t="shared" si="11"/>
        <v>158</v>
      </c>
      <c r="B197" s="60" t="s">
        <v>492</v>
      </c>
      <c r="C197" s="59" t="s">
        <v>31</v>
      </c>
      <c r="D197" s="54">
        <v>2</v>
      </c>
      <c r="E197" s="54"/>
      <c r="F197" s="54"/>
    </row>
    <row r="198" spans="1:6" ht="51">
      <c r="A198" s="114">
        <f t="shared" si="11"/>
        <v>159</v>
      </c>
      <c r="B198" s="60" t="s">
        <v>493</v>
      </c>
      <c r="C198" s="59" t="s">
        <v>31</v>
      </c>
      <c r="D198" s="54">
        <v>2</v>
      </c>
      <c r="E198" s="54"/>
      <c r="F198" s="54"/>
    </row>
    <row r="199" spans="1:6" ht="38.25">
      <c r="A199" s="114">
        <f t="shared" si="11"/>
        <v>160</v>
      </c>
      <c r="B199" s="60" t="s">
        <v>465</v>
      </c>
      <c r="C199" s="59" t="s">
        <v>31</v>
      </c>
      <c r="D199" s="54">
        <v>2</v>
      </c>
      <c r="E199" s="54"/>
      <c r="F199" s="54"/>
    </row>
    <row r="200" spans="1:6" ht="51">
      <c r="A200" s="114">
        <f t="shared" si="11"/>
        <v>161</v>
      </c>
      <c r="B200" s="60" t="s">
        <v>494</v>
      </c>
      <c r="C200" s="59" t="s">
        <v>31</v>
      </c>
      <c r="D200" s="54">
        <v>8</v>
      </c>
      <c r="E200" s="54"/>
      <c r="F200" s="54"/>
    </row>
    <row r="201" spans="1:6" ht="38.25">
      <c r="A201" s="114">
        <f t="shared" si="11"/>
        <v>162</v>
      </c>
      <c r="B201" s="60" t="s">
        <v>495</v>
      </c>
      <c r="C201" s="59" t="s">
        <v>31</v>
      </c>
      <c r="D201" s="54">
        <v>2</v>
      </c>
      <c r="E201" s="54"/>
      <c r="F201" s="54"/>
    </row>
    <row r="202" spans="1:6" ht="51">
      <c r="A202" s="114">
        <f t="shared" si="11"/>
        <v>163</v>
      </c>
      <c r="B202" s="60" t="s">
        <v>496</v>
      </c>
      <c r="C202" s="59" t="s">
        <v>31</v>
      </c>
      <c r="D202" s="54">
        <v>3</v>
      </c>
      <c r="E202" s="54"/>
      <c r="F202" s="54"/>
    </row>
    <row r="203" spans="1:6" ht="51">
      <c r="A203" s="114">
        <f t="shared" si="11"/>
        <v>164</v>
      </c>
      <c r="B203" s="60" t="s">
        <v>497</v>
      </c>
      <c r="C203" s="59" t="s">
        <v>31</v>
      </c>
      <c r="D203" s="54">
        <v>3</v>
      </c>
      <c r="E203" s="54"/>
      <c r="F203" s="54"/>
    </row>
    <row r="204" spans="1:6" ht="51">
      <c r="A204" s="114">
        <f t="shared" si="11"/>
        <v>165</v>
      </c>
      <c r="B204" s="60" t="s">
        <v>498</v>
      </c>
      <c r="C204" s="59" t="s">
        <v>31</v>
      </c>
      <c r="D204" s="54">
        <v>3</v>
      </c>
      <c r="E204" s="54"/>
      <c r="F204" s="54"/>
    </row>
    <row r="205" spans="1:6" ht="51">
      <c r="A205" s="114">
        <f t="shared" si="11"/>
        <v>166</v>
      </c>
      <c r="B205" s="60" t="s">
        <v>124</v>
      </c>
      <c r="C205" s="59" t="s">
        <v>31</v>
      </c>
      <c r="D205" s="54">
        <v>1</v>
      </c>
      <c r="E205" s="54"/>
      <c r="F205" s="54"/>
    </row>
    <row r="206" spans="1:6" ht="25.5">
      <c r="A206" s="114">
        <f t="shared" si="11"/>
        <v>167</v>
      </c>
      <c r="B206" s="60" t="s">
        <v>131</v>
      </c>
      <c r="C206" s="59" t="s">
        <v>29</v>
      </c>
      <c r="D206" s="54">
        <v>388</v>
      </c>
      <c r="E206" s="54"/>
      <c r="F206" s="54"/>
    </row>
    <row r="207" spans="1:6">
      <c r="A207" s="114"/>
      <c r="B207" s="154" t="s">
        <v>126</v>
      </c>
      <c r="C207" s="59"/>
      <c r="D207" s="156"/>
      <c r="E207" s="54"/>
      <c r="F207" s="54"/>
    </row>
    <row r="208" spans="1:6">
      <c r="A208" s="114">
        <f>A206+1</f>
        <v>168</v>
      </c>
      <c r="B208" s="60" t="s">
        <v>127</v>
      </c>
      <c r="C208" s="59" t="s">
        <v>31</v>
      </c>
      <c r="D208" s="54">
        <v>27</v>
      </c>
      <c r="E208" s="54"/>
      <c r="F208" s="54"/>
    </row>
    <row r="209" spans="1:6" ht="25.5">
      <c r="A209" s="114">
        <f t="shared" ref="A209:A222" si="12">A208+1</f>
        <v>169</v>
      </c>
      <c r="B209" s="60" t="s">
        <v>142</v>
      </c>
      <c r="C209" s="59" t="s">
        <v>31</v>
      </c>
      <c r="D209" s="54">
        <v>1</v>
      </c>
      <c r="E209" s="54"/>
      <c r="F209" s="54"/>
    </row>
    <row r="210" spans="1:6" ht="25.5">
      <c r="A210" s="114">
        <f t="shared" si="12"/>
        <v>170</v>
      </c>
      <c r="B210" s="60" t="s">
        <v>471</v>
      </c>
      <c r="C210" s="59" t="s">
        <v>31</v>
      </c>
      <c r="D210" s="54">
        <v>1</v>
      </c>
      <c r="E210" s="54"/>
      <c r="F210" s="54"/>
    </row>
    <row r="211" spans="1:6" ht="51">
      <c r="A211" s="114">
        <f t="shared" si="12"/>
        <v>171</v>
      </c>
      <c r="B211" s="60" t="s">
        <v>149</v>
      </c>
      <c r="C211" s="59" t="s">
        <v>31</v>
      </c>
      <c r="D211" s="54">
        <v>1</v>
      </c>
      <c r="E211" s="54"/>
      <c r="F211" s="54"/>
    </row>
    <row r="212" spans="1:6" ht="25.5">
      <c r="A212" s="114">
        <f t="shared" si="12"/>
        <v>172</v>
      </c>
      <c r="B212" s="60" t="s">
        <v>128</v>
      </c>
      <c r="C212" s="59" t="s">
        <v>31</v>
      </c>
      <c r="D212" s="54">
        <v>11</v>
      </c>
      <c r="E212" s="54"/>
      <c r="F212" s="54"/>
    </row>
    <row r="213" spans="1:6" ht="38.25">
      <c r="A213" s="114">
        <f t="shared" si="12"/>
        <v>173</v>
      </c>
      <c r="B213" s="60" t="s">
        <v>473</v>
      </c>
      <c r="C213" s="59" t="s">
        <v>31</v>
      </c>
      <c r="D213" s="54">
        <v>2</v>
      </c>
      <c r="E213" s="54"/>
      <c r="F213" s="54"/>
    </row>
    <row r="214" spans="1:6" ht="38.25">
      <c r="A214" s="114">
        <f t="shared" si="12"/>
        <v>174</v>
      </c>
      <c r="B214" s="60" t="s">
        <v>499</v>
      </c>
      <c r="C214" s="59" t="s">
        <v>31</v>
      </c>
      <c r="D214" s="54">
        <v>5</v>
      </c>
      <c r="E214" s="54"/>
      <c r="F214" s="54"/>
    </row>
    <row r="215" spans="1:6" ht="38.25">
      <c r="A215" s="114">
        <f t="shared" si="12"/>
        <v>175</v>
      </c>
      <c r="B215" s="60" t="s">
        <v>475</v>
      </c>
      <c r="C215" s="59" t="s">
        <v>31</v>
      </c>
      <c r="D215" s="54">
        <v>1</v>
      </c>
      <c r="E215" s="54"/>
      <c r="F215" s="54"/>
    </row>
    <row r="216" spans="1:6" ht="51">
      <c r="A216" s="114">
        <f t="shared" si="12"/>
        <v>176</v>
      </c>
      <c r="B216" s="60" t="s">
        <v>700</v>
      </c>
      <c r="C216" s="59" t="s">
        <v>31</v>
      </c>
      <c r="D216" s="54">
        <v>4</v>
      </c>
      <c r="E216" s="54"/>
      <c r="F216" s="54"/>
    </row>
    <row r="217" spans="1:6" ht="63.75">
      <c r="A217" s="114">
        <f t="shared" si="12"/>
        <v>177</v>
      </c>
      <c r="B217" s="60" t="s">
        <v>698</v>
      </c>
      <c r="C217" s="59" t="s">
        <v>31</v>
      </c>
      <c r="D217" s="54">
        <v>2</v>
      </c>
      <c r="E217" s="54"/>
      <c r="F217" s="54"/>
    </row>
    <row r="218" spans="1:6" ht="51">
      <c r="A218" s="114">
        <f t="shared" si="12"/>
        <v>178</v>
      </c>
      <c r="B218" s="60" t="s">
        <v>500</v>
      </c>
      <c r="C218" s="59" t="s">
        <v>31</v>
      </c>
      <c r="D218" s="54">
        <v>2</v>
      </c>
      <c r="E218" s="54"/>
      <c r="F218" s="54"/>
    </row>
    <row r="219" spans="1:6" ht="51">
      <c r="A219" s="114">
        <f t="shared" si="12"/>
        <v>179</v>
      </c>
      <c r="B219" s="60" t="s">
        <v>699</v>
      </c>
      <c r="C219" s="59" t="s">
        <v>31</v>
      </c>
      <c r="D219" s="54">
        <v>1</v>
      </c>
      <c r="E219" s="54"/>
      <c r="F219" s="54"/>
    </row>
    <row r="220" spans="1:6" ht="38.25">
      <c r="A220" s="114">
        <f t="shared" si="12"/>
        <v>180</v>
      </c>
      <c r="B220" s="60" t="s">
        <v>476</v>
      </c>
      <c r="C220" s="59" t="s">
        <v>31</v>
      </c>
      <c r="D220" s="54">
        <v>1</v>
      </c>
      <c r="E220" s="54"/>
      <c r="F220" s="54"/>
    </row>
    <row r="221" spans="1:6" ht="63.75">
      <c r="A221" s="114">
        <f t="shared" si="12"/>
        <v>181</v>
      </c>
      <c r="B221" s="60" t="s">
        <v>501</v>
      </c>
      <c r="C221" s="59" t="s">
        <v>31</v>
      </c>
      <c r="D221" s="54">
        <v>1</v>
      </c>
      <c r="E221" s="54"/>
      <c r="F221" s="54"/>
    </row>
    <row r="222" spans="1:6" ht="25.5">
      <c r="A222" s="114">
        <f t="shared" si="12"/>
        <v>182</v>
      </c>
      <c r="B222" s="60" t="s">
        <v>145</v>
      </c>
      <c r="C222" s="59" t="s">
        <v>29</v>
      </c>
      <c r="D222" s="54">
        <v>201</v>
      </c>
      <c r="E222" s="54"/>
      <c r="F222" s="54"/>
    </row>
    <row r="223" spans="1:6">
      <c r="A223" s="158"/>
      <c r="B223" s="111" t="s">
        <v>255</v>
      </c>
      <c r="C223" s="112"/>
      <c r="D223" s="97"/>
      <c r="E223" s="97"/>
      <c r="F223" s="97"/>
    </row>
    <row r="224" spans="1:6">
      <c r="A224" s="145"/>
      <c r="B224" s="146" t="s">
        <v>114</v>
      </c>
      <c r="C224" s="147"/>
      <c r="D224" s="148"/>
      <c r="E224" s="148"/>
      <c r="F224" s="148"/>
    </row>
    <row r="225" spans="1:6">
      <c r="A225" s="159"/>
      <c r="B225" s="164" t="s">
        <v>256</v>
      </c>
      <c r="C225" s="161"/>
      <c r="D225" s="162"/>
      <c r="E225" s="162"/>
      <c r="F225" s="162"/>
    </row>
    <row r="226" spans="1:6">
      <c r="A226" s="195"/>
      <c r="B226" s="196"/>
      <c r="C226" s="165"/>
      <c r="D226" s="196"/>
      <c r="E226" s="197"/>
      <c r="F226" s="179"/>
    </row>
    <row r="227" spans="1:6">
      <c r="A227" s="63" t="s">
        <v>257</v>
      </c>
      <c r="B227" s="64"/>
      <c r="C227" s="64"/>
      <c r="D227" s="64"/>
      <c r="E227" s="64"/>
      <c r="F227" s="65"/>
    </row>
    <row r="228" spans="1:6">
      <c r="A228" s="41" t="s">
        <v>258</v>
      </c>
      <c r="B228" s="213" t="s">
        <v>6</v>
      </c>
      <c r="C228" s="33"/>
      <c r="D228" s="42"/>
      <c r="E228" s="42"/>
      <c r="F228" s="42"/>
    </row>
    <row r="229" spans="1:6">
      <c r="A229" s="43">
        <f>A222+1</f>
        <v>183</v>
      </c>
      <c r="B229" s="44" t="s">
        <v>259</v>
      </c>
      <c r="C229" s="45" t="s">
        <v>260</v>
      </c>
      <c r="D229" s="74">
        <v>2.8</v>
      </c>
      <c r="E229" s="46"/>
      <c r="F229" s="46"/>
    </row>
    <row r="230" spans="1:6">
      <c r="A230" s="114">
        <f t="shared" ref="A230:A234" si="13">A229+1</f>
        <v>184</v>
      </c>
      <c r="B230" s="44" t="s">
        <v>261</v>
      </c>
      <c r="C230" s="45" t="s">
        <v>262</v>
      </c>
      <c r="D230" s="74">
        <v>13.9</v>
      </c>
      <c r="E230" s="46"/>
      <c r="F230" s="46"/>
    </row>
    <row r="231" spans="1:6">
      <c r="A231" s="114">
        <f t="shared" si="13"/>
        <v>185</v>
      </c>
      <c r="B231" s="44" t="s">
        <v>263</v>
      </c>
      <c r="C231" s="45" t="s">
        <v>264</v>
      </c>
      <c r="D231" s="74">
        <v>265.60000000000002</v>
      </c>
      <c r="E231" s="46"/>
      <c r="F231" s="46"/>
    </row>
    <row r="232" spans="1:6">
      <c r="A232" s="114">
        <f t="shared" si="13"/>
        <v>186</v>
      </c>
      <c r="B232" s="44" t="s">
        <v>271</v>
      </c>
      <c r="C232" s="45" t="s">
        <v>262</v>
      </c>
      <c r="D232" s="74">
        <v>1.5</v>
      </c>
      <c r="E232" s="46"/>
      <c r="F232" s="46"/>
    </row>
    <row r="233" spans="1:6">
      <c r="A233" s="114">
        <f t="shared" si="13"/>
        <v>187</v>
      </c>
      <c r="B233" s="44" t="s">
        <v>272</v>
      </c>
      <c r="C233" s="45" t="s">
        <v>260</v>
      </c>
      <c r="D233" s="74">
        <v>1.4</v>
      </c>
      <c r="E233" s="46"/>
      <c r="F233" s="46"/>
    </row>
    <row r="234" spans="1:6">
      <c r="A234" s="114">
        <f t="shared" si="13"/>
        <v>188</v>
      </c>
      <c r="B234" s="44" t="s">
        <v>273</v>
      </c>
      <c r="C234" s="45" t="s">
        <v>260</v>
      </c>
      <c r="D234" s="74">
        <v>0.6</v>
      </c>
      <c r="E234" s="46"/>
      <c r="F234" s="46"/>
    </row>
    <row r="235" spans="1:6">
      <c r="A235" s="43"/>
      <c r="B235" s="44"/>
      <c r="C235" s="45"/>
      <c r="D235" s="74"/>
      <c r="E235" s="46"/>
      <c r="F235" s="46"/>
    </row>
    <row r="236" spans="1:6">
      <c r="A236" s="41" t="s">
        <v>265</v>
      </c>
      <c r="B236" s="213" t="s">
        <v>7</v>
      </c>
      <c r="C236" s="33"/>
      <c r="D236" s="42"/>
      <c r="E236" s="42"/>
      <c r="F236" s="42"/>
    </row>
    <row r="237" spans="1:6">
      <c r="A237" s="114">
        <f>A234+1</f>
        <v>189</v>
      </c>
      <c r="B237" s="44" t="s">
        <v>259</v>
      </c>
      <c r="C237" s="45" t="s">
        <v>260</v>
      </c>
      <c r="D237" s="74">
        <v>2.5</v>
      </c>
      <c r="E237" s="46"/>
      <c r="F237" s="46"/>
    </row>
    <row r="238" spans="1:6">
      <c r="A238" s="114">
        <f t="shared" ref="A238:A242" si="14">A237+1</f>
        <v>190</v>
      </c>
      <c r="B238" s="44" t="s">
        <v>261</v>
      </c>
      <c r="C238" s="45" t="s">
        <v>262</v>
      </c>
      <c r="D238" s="74">
        <v>10.9</v>
      </c>
      <c r="E238" s="46"/>
      <c r="F238" s="46"/>
    </row>
    <row r="239" spans="1:6">
      <c r="A239" s="114">
        <f t="shared" si="14"/>
        <v>191</v>
      </c>
      <c r="B239" s="44" t="s">
        <v>263</v>
      </c>
      <c r="C239" s="45" t="s">
        <v>264</v>
      </c>
      <c r="D239" s="74">
        <v>233.7</v>
      </c>
      <c r="E239" s="46"/>
      <c r="F239" s="46"/>
    </row>
    <row r="240" spans="1:6">
      <c r="A240" s="114">
        <f t="shared" si="14"/>
        <v>192</v>
      </c>
      <c r="B240" s="44" t="s">
        <v>271</v>
      </c>
      <c r="C240" s="45" t="s">
        <v>262</v>
      </c>
      <c r="D240" s="74">
        <v>1.5</v>
      </c>
      <c r="E240" s="46"/>
      <c r="F240" s="46"/>
    </row>
    <row r="241" spans="1:6">
      <c r="A241" s="114">
        <f t="shared" si="14"/>
        <v>193</v>
      </c>
      <c r="B241" s="44" t="s">
        <v>272</v>
      </c>
      <c r="C241" s="45" t="s">
        <v>260</v>
      </c>
      <c r="D241" s="74">
        <v>1.4</v>
      </c>
      <c r="E241" s="46"/>
      <c r="F241" s="46"/>
    </row>
    <row r="242" spans="1:6">
      <c r="A242" s="114">
        <f t="shared" si="14"/>
        <v>194</v>
      </c>
      <c r="B242" s="44" t="s">
        <v>273</v>
      </c>
      <c r="C242" s="45" t="s">
        <v>260</v>
      </c>
      <c r="D242" s="74">
        <v>0.6</v>
      </c>
      <c r="E242" s="46"/>
      <c r="F242" s="46"/>
    </row>
    <row r="243" spans="1:6">
      <c r="A243" s="43"/>
      <c r="B243" s="44"/>
      <c r="C243" s="45"/>
      <c r="D243" s="74"/>
      <c r="E243" s="46"/>
      <c r="F243" s="46"/>
    </row>
    <row r="244" spans="1:6">
      <c r="A244" s="41" t="s">
        <v>266</v>
      </c>
      <c r="B244" s="213" t="s">
        <v>8</v>
      </c>
      <c r="C244" s="33"/>
      <c r="D244" s="42"/>
      <c r="E244" s="42"/>
      <c r="F244" s="42"/>
    </row>
    <row r="245" spans="1:6">
      <c r="A245" s="114">
        <f>A242+1</f>
        <v>195</v>
      </c>
      <c r="B245" s="44" t="s">
        <v>259</v>
      </c>
      <c r="C245" s="45" t="s">
        <v>260</v>
      </c>
      <c r="D245" s="74">
        <v>2.9</v>
      </c>
      <c r="E245" s="46"/>
      <c r="F245" s="46"/>
    </row>
    <row r="246" spans="1:6">
      <c r="A246" s="114">
        <f t="shared" ref="A246:A250" si="15">A245+1</f>
        <v>196</v>
      </c>
      <c r="B246" s="44" t="s">
        <v>261</v>
      </c>
      <c r="C246" s="45" t="s">
        <v>262</v>
      </c>
      <c r="D246" s="74">
        <v>12.9</v>
      </c>
      <c r="E246" s="46"/>
      <c r="F246" s="46"/>
    </row>
    <row r="247" spans="1:6">
      <c r="A247" s="114">
        <f t="shared" si="15"/>
        <v>197</v>
      </c>
      <c r="B247" s="44" t="s">
        <v>263</v>
      </c>
      <c r="C247" s="45" t="s">
        <v>264</v>
      </c>
      <c r="D247" s="74">
        <v>246.7</v>
      </c>
      <c r="E247" s="46"/>
      <c r="F247" s="46"/>
    </row>
    <row r="248" spans="1:6">
      <c r="A248" s="114">
        <f t="shared" si="15"/>
        <v>198</v>
      </c>
      <c r="B248" s="44" t="s">
        <v>271</v>
      </c>
      <c r="C248" s="45" t="s">
        <v>262</v>
      </c>
      <c r="D248" s="74">
        <v>1.5</v>
      </c>
      <c r="E248" s="46"/>
      <c r="F248" s="46"/>
    </row>
    <row r="249" spans="1:6">
      <c r="A249" s="114">
        <f t="shared" si="15"/>
        <v>199</v>
      </c>
      <c r="B249" s="44" t="s">
        <v>272</v>
      </c>
      <c r="C249" s="45" t="s">
        <v>260</v>
      </c>
      <c r="D249" s="74">
        <v>1.4</v>
      </c>
      <c r="E249" s="46"/>
      <c r="F249" s="46"/>
    </row>
    <row r="250" spans="1:6">
      <c r="A250" s="114">
        <f t="shared" si="15"/>
        <v>200</v>
      </c>
      <c r="B250" s="44" t="s">
        <v>273</v>
      </c>
      <c r="C250" s="45" t="s">
        <v>260</v>
      </c>
      <c r="D250" s="74">
        <v>0.6</v>
      </c>
      <c r="E250" s="46"/>
      <c r="F250" s="46"/>
    </row>
    <row r="251" spans="1:6">
      <c r="A251" s="43"/>
      <c r="B251" s="44"/>
      <c r="C251" s="45"/>
      <c r="D251" s="74"/>
      <c r="E251" s="46"/>
      <c r="F251" s="46"/>
    </row>
    <row r="252" spans="1:6">
      <c r="A252" s="41" t="s">
        <v>267</v>
      </c>
      <c r="B252" s="213" t="s">
        <v>9</v>
      </c>
      <c r="C252" s="33"/>
      <c r="D252" s="42"/>
      <c r="E252" s="42"/>
      <c r="F252" s="42"/>
    </row>
    <row r="253" spans="1:6">
      <c r="A253" s="114">
        <f>A250+1</f>
        <v>201</v>
      </c>
      <c r="B253" s="44" t="s">
        <v>259</v>
      </c>
      <c r="C253" s="45" t="s">
        <v>260</v>
      </c>
      <c r="D253" s="74">
        <v>8.9</v>
      </c>
      <c r="E253" s="46"/>
      <c r="F253" s="46"/>
    </row>
    <row r="254" spans="1:6">
      <c r="A254" s="114">
        <f t="shared" ref="A254:A258" si="16">A253+1</f>
        <v>202</v>
      </c>
      <c r="B254" s="44" t="s">
        <v>261</v>
      </c>
      <c r="C254" s="45" t="s">
        <v>262</v>
      </c>
      <c r="D254" s="74">
        <v>44.7</v>
      </c>
      <c r="E254" s="46"/>
      <c r="F254" s="46"/>
    </row>
    <row r="255" spans="1:6">
      <c r="A255" s="114">
        <f t="shared" si="16"/>
        <v>203</v>
      </c>
      <c r="B255" s="44" t="s">
        <v>263</v>
      </c>
      <c r="C255" s="45" t="s">
        <v>264</v>
      </c>
      <c r="D255" s="74">
        <v>481.7</v>
      </c>
      <c r="E255" s="46"/>
      <c r="F255" s="46"/>
    </row>
    <row r="256" spans="1:6">
      <c r="A256" s="114">
        <f t="shared" si="16"/>
        <v>204</v>
      </c>
      <c r="B256" s="44" t="s">
        <v>271</v>
      </c>
      <c r="C256" s="45" t="s">
        <v>262</v>
      </c>
      <c r="D256" s="74">
        <v>4</v>
      </c>
      <c r="E256" s="46"/>
      <c r="F256" s="46"/>
    </row>
    <row r="257" spans="1:6">
      <c r="A257" s="114">
        <f t="shared" si="16"/>
        <v>205</v>
      </c>
      <c r="B257" s="44" t="s">
        <v>272</v>
      </c>
      <c r="C257" s="45" t="s">
        <v>260</v>
      </c>
      <c r="D257" s="74">
        <v>3.6</v>
      </c>
      <c r="E257" s="46"/>
      <c r="F257" s="46"/>
    </row>
    <row r="258" spans="1:6">
      <c r="A258" s="114">
        <f t="shared" si="16"/>
        <v>206</v>
      </c>
      <c r="B258" s="44" t="s">
        <v>273</v>
      </c>
      <c r="C258" s="45" t="s">
        <v>260</v>
      </c>
      <c r="D258" s="74">
        <v>1.6</v>
      </c>
      <c r="E258" s="46"/>
      <c r="F258" s="46"/>
    </row>
    <row r="259" spans="1:6">
      <c r="A259" s="43"/>
      <c r="B259" s="44"/>
      <c r="C259" s="45"/>
      <c r="D259" s="74"/>
      <c r="E259" s="46"/>
      <c r="F259" s="46"/>
    </row>
    <row r="260" spans="1:6">
      <c r="A260" s="41" t="s">
        <v>268</v>
      </c>
      <c r="B260" s="213" t="s">
        <v>10</v>
      </c>
      <c r="C260" s="33"/>
      <c r="D260" s="42"/>
      <c r="E260" s="42"/>
      <c r="F260" s="42"/>
    </row>
    <row r="261" spans="1:6">
      <c r="A261" s="114">
        <f>A258+1</f>
        <v>207</v>
      </c>
      <c r="B261" s="44" t="s">
        <v>269</v>
      </c>
      <c r="C261" s="45" t="s">
        <v>264</v>
      </c>
      <c r="D261" s="74">
        <v>353</v>
      </c>
      <c r="E261" s="46"/>
      <c r="F261" s="46"/>
    </row>
    <row r="262" spans="1:6">
      <c r="A262" s="114">
        <f t="shared" ref="A262" si="17">A261+1</f>
        <v>208</v>
      </c>
      <c r="B262" s="44" t="s">
        <v>270</v>
      </c>
      <c r="C262" s="45" t="s">
        <v>264</v>
      </c>
      <c r="D262" s="74">
        <v>1305</v>
      </c>
      <c r="E262" s="46"/>
      <c r="F262" s="46"/>
    </row>
    <row r="263" spans="1:6">
      <c r="A263" s="43"/>
      <c r="B263" s="44"/>
      <c r="C263" s="45"/>
      <c r="D263" s="74"/>
      <c r="E263" s="46"/>
      <c r="F263" s="46"/>
    </row>
    <row r="264" spans="1:6">
      <c r="A264" s="214"/>
      <c r="B264" s="130" t="s">
        <v>274</v>
      </c>
      <c r="C264" s="178"/>
      <c r="D264" s="48"/>
      <c r="E264" s="48"/>
      <c r="F264" s="48"/>
    </row>
    <row r="266" spans="1:6">
      <c r="A266" s="63" t="s">
        <v>11</v>
      </c>
      <c r="B266" s="64"/>
      <c r="C266" s="64"/>
      <c r="D266" s="64"/>
      <c r="E266" s="64"/>
      <c r="F266" s="65"/>
    </row>
    <row r="267" spans="1:6">
      <c r="A267" s="215"/>
      <c r="B267" s="216" t="s">
        <v>503</v>
      </c>
      <c r="C267" s="217"/>
      <c r="D267" s="217"/>
      <c r="E267" s="217"/>
      <c r="F267" s="217"/>
    </row>
    <row r="268" spans="1:6">
      <c r="A268" s="218"/>
      <c r="B268" s="219" t="s">
        <v>275</v>
      </c>
      <c r="C268" s="220"/>
      <c r="D268" s="220"/>
      <c r="E268" s="220"/>
      <c r="F268" s="220"/>
    </row>
    <row r="269" spans="1:6" ht="25.5">
      <c r="A269" s="114">
        <f>A262+1</f>
        <v>209</v>
      </c>
      <c r="B269" s="222" t="s">
        <v>276</v>
      </c>
      <c r="C269" s="223" t="s">
        <v>277</v>
      </c>
      <c r="D269" s="223">
        <v>55</v>
      </c>
      <c r="E269" s="224"/>
      <c r="F269" s="225"/>
    </row>
    <row r="270" spans="1:6">
      <c r="A270" s="114">
        <f t="shared" ref="A270:A311" si="18">A269+1</f>
        <v>210</v>
      </c>
      <c r="B270" s="226" t="s">
        <v>278</v>
      </c>
      <c r="C270" s="223" t="s">
        <v>277</v>
      </c>
      <c r="D270" s="223">
        <v>11</v>
      </c>
      <c r="E270" s="224"/>
      <c r="F270" s="225"/>
    </row>
    <row r="271" spans="1:6">
      <c r="A271" s="114">
        <f t="shared" si="18"/>
        <v>211</v>
      </c>
      <c r="B271" s="226" t="s">
        <v>279</v>
      </c>
      <c r="C271" s="223" t="s">
        <v>277</v>
      </c>
      <c r="D271" s="223">
        <v>60</v>
      </c>
      <c r="E271" s="224"/>
      <c r="F271" s="225"/>
    </row>
    <row r="272" spans="1:6">
      <c r="A272" s="114">
        <f t="shared" si="18"/>
        <v>212</v>
      </c>
      <c r="B272" s="226" t="s">
        <v>280</v>
      </c>
      <c r="C272" s="223" t="s">
        <v>277</v>
      </c>
      <c r="D272" s="223">
        <v>9</v>
      </c>
      <c r="E272" s="224"/>
      <c r="F272" s="225"/>
    </row>
    <row r="273" spans="1:6">
      <c r="A273" s="114">
        <f t="shared" si="18"/>
        <v>213</v>
      </c>
      <c r="B273" s="226" t="s">
        <v>281</v>
      </c>
      <c r="C273" s="89" t="s">
        <v>277</v>
      </c>
      <c r="D273" s="223">
        <v>31</v>
      </c>
      <c r="E273" s="224"/>
      <c r="F273" s="225"/>
    </row>
    <row r="274" spans="1:6">
      <c r="A274" s="114">
        <f t="shared" si="18"/>
        <v>214</v>
      </c>
      <c r="B274" s="226" t="s">
        <v>282</v>
      </c>
      <c r="C274" s="89" t="s">
        <v>277</v>
      </c>
      <c r="D274" s="223">
        <v>29</v>
      </c>
      <c r="E274" s="224"/>
      <c r="F274" s="225"/>
    </row>
    <row r="275" spans="1:6">
      <c r="A275" s="114">
        <f t="shared" si="18"/>
        <v>215</v>
      </c>
      <c r="B275" s="226" t="s">
        <v>283</v>
      </c>
      <c r="C275" s="89" t="s">
        <v>277</v>
      </c>
      <c r="D275" s="223">
        <v>32</v>
      </c>
      <c r="E275" s="224"/>
      <c r="F275" s="225"/>
    </row>
    <row r="276" spans="1:6">
      <c r="A276" s="114">
        <f t="shared" si="18"/>
        <v>216</v>
      </c>
      <c r="B276" s="227" t="s">
        <v>284</v>
      </c>
      <c r="C276" s="129" t="s">
        <v>277</v>
      </c>
      <c r="D276" s="223">
        <v>7</v>
      </c>
      <c r="E276" s="224"/>
      <c r="F276" s="225"/>
    </row>
    <row r="277" spans="1:6">
      <c r="A277" s="114">
        <f t="shared" si="18"/>
        <v>217</v>
      </c>
      <c r="B277" s="227" t="s">
        <v>285</v>
      </c>
      <c r="C277" s="129" t="s">
        <v>277</v>
      </c>
      <c r="D277" s="223">
        <v>14</v>
      </c>
      <c r="E277" s="224"/>
      <c r="F277" s="225"/>
    </row>
    <row r="278" spans="1:6">
      <c r="A278" s="114">
        <f t="shared" si="18"/>
        <v>218</v>
      </c>
      <c r="B278" s="222" t="s">
        <v>286</v>
      </c>
      <c r="C278" s="45" t="s">
        <v>277</v>
      </c>
      <c r="D278" s="45">
        <v>248</v>
      </c>
      <c r="E278" s="224"/>
      <c r="F278" s="225"/>
    </row>
    <row r="279" spans="1:6">
      <c r="A279" s="114">
        <f t="shared" si="18"/>
        <v>219</v>
      </c>
      <c r="B279" s="222" t="s">
        <v>287</v>
      </c>
      <c r="C279" s="45" t="s">
        <v>277</v>
      </c>
      <c r="D279" s="45">
        <v>248</v>
      </c>
      <c r="E279" s="224"/>
      <c r="F279" s="225"/>
    </row>
    <row r="280" spans="1:6" ht="38.25">
      <c r="A280" s="114">
        <f t="shared" si="18"/>
        <v>220</v>
      </c>
      <c r="B280" s="222" t="s">
        <v>288</v>
      </c>
      <c r="C280" s="45" t="s">
        <v>277</v>
      </c>
      <c r="D280" s="45">
        <v>248</v>
      </c>
      <c r="E280" s="224"/>
      <c r="F280" s="225"/>
    </row>
    <row r="281" spans="1:6" ht="25.5">
      <c r="A281" s="114">
        <f t="shared" si="18"/>
        <v>221</v>
      </c>
      <c r="B281" s="226" t="s">
        <v>289</v>
      </c>
      <c r="C281" s="45" t="s">
        <v>29</v>
      </c>
      <c r="D281" s="45">
        <f>68</f>
        <v>68</v>
      </c>
      <c r="E281" s="224"/>
      <c r="F281" s="225"/>
    </row>
    <row r="282" spans="1:6">
      <c r="A282" s="114">
        <f t="shared" si="18"/>
        <v>222</v>
      </c>
      <c r="B282" s="226" t="s">
        <v>290</v>
      </c>
      <c r="C282" s="45" t="s">
        <v>29</v>
      </c>
      <c r="D282" s="45">
        <f>107+26</f>
        <v>133</v>
      </c>
      <c r="E282" s="224"/>
      <c r="F282" s="225"/>
    </row>
    <row r="283" spans="1:6">
      <c r="A283" s="114">
        <f t="shared" si="18"/>
        <v>223</v>
      </c>
      <c r="B283" s="226" t="s">
        <v>291</v>
      </c>
      <c r="C283" s="45" t="s">
        <v>29</v>
      </c>
      <c r="D283" s="45">
        <f>31+44+62+8</f>
        <v>145</v>
      </c>
      <c r="E283" s="224"/>
      <c r="F283" s="225"/>
    </row>
    <row r="284" spans="1:6">
      <c r="A284" s="114">
        <f t="shared" si="18"/>
        <v>224</v>
      </c>
      <c r="B284" s="226" t="s">
        <v>292</v>
      </c>
      <c r="C284" s="45" t="s">
        <v>29</v>
      </c>
      <c r="D284" s="45">
        <f>40+22+36+67+52+88+18+16+16</f>
        <v>355</v>
      </c>
      <c r="E284" s="224"/>
      <c r="F284" s="225"/>
    </row>
    <row r="285" spans="1:6">
      <c r="A285" s="114">
        <f t="shared" si="18"/>
        <v>225</v>
      </c>
      <c r="B285" s="226" t="s">
        <v>293</v>
      </c>
      <c r="C285" s="45" t="s">
        <v>29</v>
      </c>
      <c r="D285" s="45">
        <f>20+21+26+12+24+14+20</f>
        <v>137</v>
      </c>
      <c r="E285" s="224"/>
      <c r="F285" s="225"/>
    </row>
    <row r="286" spans="1:6">
      <c r="A286" s="114">
        <f t="shared" si="18"/>
        <v>226</v>
      </c>
      <c r="B286" s="226" t="s">
        <v>294</v>
      </c>
      <c r="C286" s="53" t="s">
        <v>29</v>
      </c>
      <c r="D286" s="53">
        <f>24+20+24+36+20+12+12+388</f>
        <v>536</v>
      </c>
      <c r="E286" s="224"/>
      <c r="F286" s="225"/>
    </row>
    <row r="287" spans="1:6">
      <c r="A287" s="114">
        <f t="shared" si="18"/>
        <v>227</v>
      </c>
      <c r="B287" s="227" t="s">
        <v>295</v>
      </c>
      <c r="C287" s="53" t="s">
        <v>29</v>
      </c>
      <c r="D287" s="53">
        <f>35+630</f>
        <v>665</v>
      </c>
      <c r="E287" s="224"/>
      <c r="F287" s="225"/>
    </row>
    <row r="288" spans="1:6">
      <c r="A288" s="114">
        <f t="shared" si="18"/>
        <v>228</v>
      </c>
      <c r="B288" s="227" t="s">
        <v>296</v>
      </c>
      <c r="C288" s="53" t="s">
        <v>277</v>
      </c>
      <c r="D288" s="53">
        <v>4</v>
      </c>
      <c r="E288" s="224"/>
      <c r="F288" s="225"/>
    </row>
    <row r="289" spans="1:6">
      <c r="A289" s="114">
        <f t="shared" si="18"/>
        <v>229</v>
      </c>
      <c r="B289" s="227" t="s">
        <v>297</v>
      </c>
      <c r="C289" s="53" t="s">
        <v>277</v>
      </c>
      <c r="D289" s="53">
        <v>6</v>
      </c>
      <c r="E289" s="224"/>
      <c r="F289" s="225"/>
    </row>
    <row r="290" spans="1:6">
      <c r="A290" s="114">
        <f t="shared" si="18"/>
        <v>230</v>
      </c>
      <c r="B290" s="227" t="s">
        <v>298</v>
      </c>
      <c r="C290" s="53" t="s">
        <v>277</v>
      </c>
      <c r="D290" s="53">
        <v>6</v>
      </c>
      <c r="E290" s="224"/>
      <c r="F290" s="225"/>
    </row>
    <row r="291" spans="1:6">
      <c r="A291" s="114">
        <f t="shared" si="18"/>
        <v>231</v>
      </c>
      <c r="B291" s="227" t="s">
        <v>299</v>
      </c>
      <c r="C291" s="53" t="s">
        <v>277</v>
      </c>
      <c r="D291" s="53">
        <v>6</v>
      </c>
      <c r="E291" s="224"/>
      <c r="F291" s="225"/>
    </row>
    <row r="292" spans="1:6">
      <c r="A292" s="114">
        <f t="shared" si="18"/>
        <v>232</v>
      </c>
      <c r="B292" s="227" t="s">
        <v>300</v>
      </c>
      <c r="C292" s="53" t="s">
        <v>277</v>
      </c>
      <c r="D292" s="53">
        <v>2</v>
      </c>
      <c r="E292" s="224"/>
      <c r="F292" s="225"/>
    </row>
    <row r="293" spans="1:6">
      <c r="A293" s="114">
        <f t="shared" si="18"/>
        <v>233</v>
      </c>
      <c r="B293" s="226" t="s">
        <v>301</v>
      </c>
      <c r="C293" s="45" t="s">
        <v>31</v>
      </c>
      <c r="D293" s="45">
        <v>9</v>
      </c>
      <c r="E293" s="224"/>
      <c r="F293" s="225"/>
    </row>
    <row r="294" spans="1:6">
      <c r="A294" s="114">
        <f t="shared" si="18"/>
        <v>234</v>
      </c>
      <c r="B294" s="226" t="s">
        <v>302</v>
      </c>
      <c r="C294" s="45" t="s">
        <v>31</v>
      </c>
      <c r="D294" s="45">
        <v>22</v>
      </c>
      <c r="E294" s="224"/>
      <c r="F294" s="225"/>
    </row>
    <row r="295" spans="1:6">
      <c r="A295" s="114">
        <f t="shared" si="18"/>
        <v>235</v>
      </c>
      <c r="B295" s="226" t="s">
        <v>303</v>
      </c>
      <c r="C295" s="45" t="s">
        <v>31</v>
      </c>
      <c r="D295" s="45">
        <v>488</v>
      </c>
      <c r="E295" s="224"/>
      <c r="F295" s="225"/>
    </row>
    <row r="296" spans="1:6" ht="25.5">
      <c r="A296" s="114">
        <f t="shared" si="18"/>
        <v>236</v>
      </c>
      <c r="B296" s="227" t="s">
        <v>304</v>
      </c>
      <c r="C296" s="129" t="s">
        <v>277</v>
      </c>
      <c r="D296" s="129">
        <v>50</v>
      </c>
      <c r="E296" s="224"/>
      <c r="F296" s="225"/>
    </row>
    <row r="297" spans="1:6" ht="25.5">
      <c r="A297" s="114">
        <f t="shared" si="18"/>
        <v>237</v>
      </c>
      <c r="B297" s="226" t="s">
        <v>305</v>
      </c>
      <c r="C297" s="45" t="s">
        <v>29</v>
      </c>
      <c r="D297" s="45">
        <f>D281</f>
        <v>68</v>
      </c>
      <c r="E297" s="224"/>
      <c r="F297" s="225"/>
    </row>
    <row r="298" spans="1:6">
      <c r="A298" s="114">
        <f t="shared" si="18"/>
        <v>238</v>
      </c>
      <c r="B298" s="226" t="s">
        <v>306</v>
      </c>
      <c r="C298" s="45" t="s">
        <v>29</v>
      </c>
      <c r="D298" s="45">
        <f>D282</f>
        <v>133</v>
      </c>
      <c r="E298" s="224"/>
      <c r="F298" s="225"/>
    </row>
    <row r="299" spans="1:6">
      <c r="A299" s="114">
        <f t="shared" si="18"/>
        <v>239</v>
      </c>
      <c r="B299" s="226" t="s">
        <v>307</v>
      </c>
      <c r="C299" s="45" t="s">
        <v>29</v>
      </c>
      <c r="D299" s="45">
        <f>D283</f>
        <v>145</v>
      </c>
      <c r="E299" s="224"/>
      <c r="F299" s="225"/>
    </row>
    <row r="300" spans="1:6">
      <c r="A300" s="114">
        <f t="shared" si="18"/>
        <v>240</v>
      </c>
      <c r="B300" s="226" t="s">
        <v>308</v>
      </c>
      <c r="C300" s="45" t="s">
        <v>29</v>
      </c>
      <c r="D300" s="45">
        <f>D284</f>
        <v>355</v>
      </c>
      <c r="E300" s="224"/>
      <c r="F300" s="225"/>
    </row>
    <row r="301" spans="1:6">
      <c r="A301" s="114">
        <f t="shared" si="18"/>
        <v>241</v>
      </c>
      <c r="B301" s="226" t="s">
        <v>309</v>
      </c>
      <c r="C301" s="45" t="s">
        <v>29</v>
      </c>
      <c r="D301" s="45">
        <f>D285-20</f>
        <v>117</v>
      </c>
      <c r="E301" s="224"/>
      <c r="F301" s="225"/>
    </row>
    <row r="302" spans="1:6">
      <c r="A302" s="114">
        <f t="shared" si="18"/>
        <v>242</v>
      </c>
      <c r="B302" s="226" t="s">
        <v>310</v>
      </c>
      <c r="C302" s="45" t="s">
        <v>29</v>
      </c>
      <c r="D302" s="45">
        <f>D286-388</f>
        <v>148</v>
      </c>
      <c r="E302" s="224"/>
      <c r="F302" s="225"/>
    </row>
    <row r="303" spans="1:6">
      <c r="A303" s="114">
        <f t="shared" si="18"/>
        <v>243</v>
      </c>
      <c r="B303" s="226" t="s">
        <v>311</v>
      </c>
      <c r="C303" s="45" t="s">
        <v>29</v>
      </c>
      <c r="D303" s="45">
        <f>D287-630</f>
        <v>35</v>
      </c>
      <c r="E303" s="224"/>
      <c r="F303" s="225"/>
    </row>
    <row r="304" spans="1:6">
      <c r="A304" s="114">
        <f t="shared" si="18"/>
        <v>244</v>
      </c>
      <c r="B304" s="226" t="s">
        <v>312</v>
      </c>
      <c r="C304" s="45" t="s">
        <v>31</v>
      </c>
      <c r="D304" s="45">
        <v>5180</v>
      </c>
      <c r="E304" s="224"/>
      <c r="F304" s="225"/>
    </row>
    <row r="305" spans="1:6">
      <c r="A305" s="114">
        <f t="shared" si="18"/>
        <v>245</v>
      </c>
      <c r="B305" s="226" t="s">
        <v>313</v>
      </c>
      <c r="C305" s="45" t="s">
        <v>314</v>
      </c>
      <c r="D305" s="45">
        <v>150</v>
      </c>
      <c r="E305" s="224"/>
      <c r="F305" s="225"/>
    </row>
    <row r="306" spans="1:6">
      <c r="A306" s="114">
        <f t="shared" si="18"/>
        <v>246</v>
      </c>
      <c r="B306" s="226" t="s">
        <v>315</v>
      </c>
      <c r="C306" s="45" t="s">
        <v>31</v>
      </c>
      <c r="D306" s="45">
        <v>90</v>
      </c>
      <c r="E306" s="224"/>
      <c r="F306" s="225"/>
    </row>
    <row r="307" spans="1:6">
      <c r="A307" s="114">
        <f t="shared" si="18"/>
        <v>247</v>
      </c>
      <c r="B307" s="226" t="s">
        <v>316</v>
      </c>
      <c r="C307" s="45" t="s">
        <v>31</v>
      </c>
      <c r="D307" s="45">
        <v>30</v>
      </c>
      <c r="E307" s="224"/>
      <c r="F307" s="225"/>
    </row>
    <row r="308" spans="1:6">
      <c r="A308" s="114">
        <f t="shared" si="18"/>
        <v>248</v>
      </c>
      <c r="B308" s="226" t="s">
        <v>317</v>
      </c>
      <c r="C308" s="45" t="s">
        <v>31</v>
      </c>
      <c r="D308" s="45">
        <v>90</v>
      </c>
      <c r="E308" s="224"/>
      <c r="F308" s="225"/>
    </row>
    <row r="309" spans="1:6">
      <c r="A309" s="114">
        <f t="shared" si="18"/>
        <v>249</v>
      </c>
      <c r="B309" s="226" t="s">
        <v>318</v>
      </c>
      <c r="C309" s="45" t="s">
        <v>31</v>
      </c>
      <c r="D309" s="45">
        <v>30</v>
      </c>
      <c r="E309" s="224"/>
      <c r="F309" s="225"/>
    </row>
    <row r="310" spans="1:6">
      <c r="A310" s="114">
        <f t="shared" si="18"/>
        <v>250</v>
      </c>
      <c r="B310" s="226" t="s">
        <v>319</v>
      </c>
      <c r="C310" s="45" t="s">
        <v>29</v>
      </c>
      <c r="D310" s="45">
        <f>SUM(D281:D287)</f>
        <v>2039</v>
      </c>
      <c r="E310" s="224"/>
      <c r="F310" s="225"/>
    </row>
    <row r="311" spans="1:6">
      <c r="A311" s="114">
        <f t="shared" si="18"/>
        <v>251</v>
      </c>
      <c r="B311" s="226" t="s">
        <v>320</v>
      </c>
      <c r="C311" s="45" t="s">
        <v>31</v>
      </c>
      <c r="D311" s="45">
        <v>242</v>
      </c>
      <c r="E311" s="224"/>
      <c r="F311" s="225"/>
    </row>
    <row r="312" spans="1:6">
      <c r="A312" s="221"/>
      <c r="B312" s="226"/>
      <c r="C312" s="45"/>
      <c r="D312" s="45"/>
      <c r="E312" s="224"/>
      <c r="F312" s="95"/>
    </row>
    <row r="313" spans="1:6">
      <c r="A313" s="228"/>
      <c r="B313" s="229" t="s">
        <v>504</v>
      </c>
      <c r="C313" s="218"/>
      <c r="D313" s="218"/>
      <c r="E313" s="218"/>
      <c r="F313" s="218"/>
    </row>
    <row r="314" spans="1:6" ht="25.5">
      <c r="A314" s="114">
        <f>A311+1</f>
        <v>252</v>
      </c>
      <c r="B314" s="226" t="s">
        <v>505</v>
      </c>
      <c r="C314" s="45" t="s">
        <v>277</v>
      </c>
      <c r="D314" s="53">
        <v>3</v>
      </c>
      <c r="E314" s="224"/>
      <c r="F314" s="225"/>
    </row>
    <row r="315" spans="1:6" ht="25.5">
      <c r="A315" s="114">
        <f t="shared" ref="A315:A334" si="19">A314+1</f>
        <v>253</v>
      </c>
      <c r="B315" s="226" t="s">
        <v>506</v>
      </c>
      <c r="C315" s="45" t="s">
        <v>277</v>
      </c>
      <c r="D315" s="53">
        <v>2</v>
      </c>
      <c r="E315" s="224"/>
      <c r="F315" s="225"/>
    </row>
    <row r="316" spans="1:6" ht="25.5">
      <c r="A316" s="114">
        <f t="shared" si="19"/>
        <v>254</v>
      </c>
      <c r="B316" s="226" t="s">
        <v>507</v>
      </c>
      <c r="C316" s="45" t="s">
        <v>277</v>
      </c>
      <c r="D316" s="53">
        <v>2</v>
      </c>
      <c r="E316" s="224"/>
      <c r="F316" s="225"/>
    </row>
    <row r="317" spans="1:6" ht="25.5">
      <c r="A317" s="114">
        <f t="shared" si="19"/>
        <v>255</v>
      </c>
      <c r="B317" s="227" t="s">
        <v>508</v>
      </c>
      <c r="C317" s="53" t="s">
        <v>277</v>
      </c>
      <c r="D317" s="53">
        <v>1</v>
      </c>
      <c r="E317" s="224"/>
      <c r="F317" s="225"/>
    </row>
    <row r="318" spans="1:6" ht="25.5">
      <c r="A318" s="114">
        <f t="shared" si="19"/>
        <v>256</v>
      </c>
      <c r="B318" s="222" t="s">
        <v>509</v>
      </c>
      <c r="C318" s="53" t="s">
        <v>29</v>
      </c>
      <c r="D318" s="53">
        <v>16</v>
      </c>
      <c r="E318" s="224"/>
      <c r="F318" s="225"/>
    </row>
    <row r="319" spans="1:6">
      <c r="A319" s="114">
        <f t="shared" si="19"/>
        <v>257</v>
      </c>
      <c r="B319" s="227" t="s">
        <v>321</v>
      </c>
      <c r="C319" s="53" t="s">
        <v>29</v>
      </c>
      <c r="D319" s="53">
        <v>15</v>
      </c>
      <c r="E319" s="224"/>
      <c r="F319" s="225"/>
    </row>
    <row r="320" spans="1:6">
      <c r="A320" s="114">
        <f t="shared" si="19"/>
        <v>258</v>
      </c>
      <c r="B320" s="222" t="s">
        <v>322</v>
      </c>
      <c r="C320" s="53" t="s">
        <v>29</v>
      </c>
      <c r="D320" s="53">
        <v>15</v>
      </c>
      <c r="E320" s="224"/>
      <c r="F320" s="225"/>
    </row>
    <row r="321" spans="1:6">
      <c r="A321" s="114">
        <f t="shared" si="19"/>
        <v>259</v>
      </c>
      <c r="B321" s="227" t="s">
        <v>323</v>
      </c>
      <c r="C321" s="53" t="s">
        <v>277</v>
      </c>
      <c r="D321" s="53">
        <v>1</v>
      </c>
      <c r="E321" s="224"/>
      <c r="F321" s="225"/>
    </row>
    <row r="322" spans="1:6">
      <c r="A322" s="114">
        <f t="shared" si="19"/>
        <v>260</v>
      </c>
      <c r="B322" s="222" t="s">
        <v>324</v>
      </c>
      <c r="C322" s="53" t="s">
        <v>277</v>
      </c>
      <c r="D322" s="53">
        <v>2</v>
      </c>
      <c r="E322" s="224"/>
      <c r="F322" s="225"/>
    </row>
    <row r="323" spans="1:6">
      <c r="A323" s="114">
        <f t="shared" si="19"/>
        <v>261</v>
      </c>
      <c r="B323" s="222" t="s">
        <v>325</v>
      </c>
      <c r="C323" s="53" t="s">
        <v>277</v>
      </c>
      <c r="D323" s="53">
        <v>1</v>
      </c>
      <c r="E323" s="224"/>
      <c r="F323" s="225"/>
    </row>
    <row r="324" spans="1:6">
      <c r="A324" s="114">
        <f t="shared" si="19"/>
        <v>262</v>
      </c>
      <c r="B324" s="222" t="s">
        <v>326</v>
      </c>
      <c r="C324" s="53"/>
      <c r="D324" s="53">
        <v>2</v>
      </c>
      <c r="E324" s="224"/>
      <c r="F324" s="225"/>
    </row>
    <row r="325" spans="1:6">
      <c r="A325" s="114">
        <f t="shared" si="19"/>
        <v>263</v>
      </c>
      <c r="B325" s="227" t="s">
        <v>327</v>
      </c>
      <c r="C325" s="53" t="s">
        <v>277</v>
      </c>
      <c r="D325" s="53">
        <v>2</v>
      </c>
      <c r="E325" s="224"/>
      <c r="F325" s="225"/>
    </row>
    <row r="326" spans="1:6">
      <c r="A326" s="114">
        <f t="shared" si="19"/>
        <v>264</v>
      </c>
      <c r="B326" s="227" t="s">
        <v>328</v>
      </c>
      <c r="C326" s="53" t="s">
        <v>277</v>
      </c>
      <c r="D326" s="53">
        <v>2</v>
      </c>
      <c r="E326" s="224"/>
      <c r="F326" s="225"/>
    </row>
    <row r="327" spans="1:6" ht="25.5">
      <c r="A327" s="114">
        <f t="shared" si="19"/>
        <v>265</v>
      </c>
      <c r="B327" s="227" t="s">
        <v>304</v>
      </c>
      <c r="C327" s="53" t="s">
        <v>277</v>
      </c>
      <c r="D327" s="53">
        <v>7</v>
      </c>
      <c r="E327" s="224"/>
      <c r="F327" s="225"/>
    </row>
    <row r="328" spans="1:6">
      <c r="A328" s="114">
        <f t="shared" si="19"/>
        <v>266</v>
      </c>
      <c r="B328" s="227" t="s">
        <v>510</v>
      </c>
      <c r="C328" s="53" t="s">
        <v>277</v>
      </c>
      <c r="D328" s="53">
        <v>2</v>
      </c>
      <c r="E328" s="224"/>
      <c r="F328" s="225"/>
    </row>
    <row r="329" spans="1:6">
      <c r="A329" s="114">
        <f t="shared" si="19"/>
        <v>267</v>
      </c>
      <c r="B329" s="227" t="s">
        <v>329</v>
      </c>
      <c r="C329" s="53" t="s">
        <v>277</v>
      </c>
      <c r="D329" s="53">
        <v>4</v>
      </c>
      <c r="E329" s="224"/>
      <c r="F329" s="225"/>
    </row>
    <row r="330" spans="1:6">
      <c r="A330" s="114">
        <f t="shared" si="19"/>
        <v>268</v>
      </c>
      <c r="B330" s="227" t="s">
        <v>330</v>
      </c>
      <c r="C330" s="53" t="s">
        <v>277</v>
      </c>
      <c r="D330" s="53">
        <v>2</v>
      </c>
      <c r="E330" s="224"/>
      <c r="F330" s="225"/>
    </row>
    <row r="331" spans="1:6" ht="38.25">
      <c r="A331" s="114">
        <f t="shared" si="19"/>
        <v>269</v>
      </c>
      <c r="B331" s="176" t="s">
        <v>331</v>
      </c>
      <c r="C331" s="59" t="s">
        <v>277</v>
      </c>
      <c r="D331" s="59">
        <v>2</v>
      </c>
      <c r="E331" s="224"/>
      <c r="F331" s="225"/>
    </row>
    <row r="332" spans="1:6">
      <c r="A332" s="114">
        <f t="shared" si="19"/>
        <v>270</v>
      </c>
      <c r="B332" s="227" t="s">
        <v>332</v>
      </c>
      <c r="C332" s="53" t="s">
        <v>314</v>
      </c>
      <c r="D332" s="53">
        <v>100</v>
      </c>
      <c r="E332" s="224"/>
      <c r="F332" s="225"/>
    </row>
    <row r="333" spans="1:6">
      <c r="A333" s="114">
        <f t="shared" si="19"/>
        <v>271</v>
      </c>
      <c r="B333" s="222" t="s">
        <v>333</v>
      </c>
      <c r="C333" s="53" t="s">
        <v>29</v>
      </c>
      <c r="D333" s="53">
        <v>15</v>
      </c>
      <c r="E333" s="224"/>
      <c r="F333" s="225"/>
    </row>
    <row r="334" spans="1:6">
      <c r="A334" s="114">
        <f t="shared" si="19"/>
        <v>272</v>
      </c>
      <c r="B334" s="222" t="s">
        <v>334</v>
      </c>
      <c r="C334" s="53" t="s">
        <v>277</v>
      </c>
      <c r="D334" s="53">
        <v>1</v>
      </c>
      <c r="E334" s="224"/>
      <c r="F334" s="225"/>
    </row>
    <row r="335" spans="1:6">
      <c r="A335" s="221"/>
      <c r="B335" s="222"/>
      <c r="C335" s="53"/>
      <c r="D335" s="53"/>
      <c r="E335" s="224"/>
      <c r="F335" s="95"/>
    </row>
    <row r="336" spans="1:6">
      <c r="A336" s="228"/>
      <c r="B336" s="230" t="s">
        <v>335</v>
      </c>
      <c r="C336" s="218"/>
      <c r="D336" s="218"/>
      <c r="E336" s="218"/>
      <c r="F336" s="218"/>
    </row>
    <row r="337" spans="1:8">
      <c r="A337" s="114">
        <f>A334+1</f>
        <v>273</v>
      </c>
      <c r="B337" s="231" t="s">
        <v>336</v>
      </c>
      <c r="C337" s="232" t="s">
        <v>277</v>
      </c>
      <c r="D337" s="233">
        <v>2</v>
      </c>
      <c r="E337" s="224"/>
      <c r="F337" s="225"/>
    </row>
    <row r="338" spans="1:8">
      <c r="A338" s="114">
        <f t="shared" ref="A338:A342" si="20">A337+1</f>
        <v>274</v>
      </c>
      <c r="B338" s="231" t="s">
        <v>337</v>
      </c>
      <c r="C338" s="232" t="s">
        <v>277</v>
      </c>
      <c r="D338" s="45">
        <v>4</v>
      </c>
      <c r="E338" s="224"/>
      <c r="F338" s="225"/>
    </row>
    <row r="339" spans="1:8">
      <c r="A339" s="114">
        <f t="shared" si="20"/>
        <v>275</v>
      </c>
      <c r="B339" s="231" t="s">
        <v>338</v>
      </c>
      <c r="C339" s="232" t="s">
        <v>29</v>
      </c>
      <c r="D339" s="45">
        <v>4350</v>
      </c>
      <c r="E339" s="224"/>
      <c r="F339" s="225"/>
    </row>
    <row r="340" spans="1:8">
      <c r="A340" s="114">
        <f t="shared" si="20"/>
        <v>276</v>
      </c>
      <c r="B340" s="231" t="s">
        <v>339</v>
      </c>
      <c r="C340" s="232" t="s">
        <v>29</v>
      </c>
      <c r="D340" s="45">
        <v>860</v>
      </c>
      <c r="E340" s="224"/>
      <c r="F340" s="225"/>
    </row>
    <row r="341" spans="1:8">
      <c r="A341" s="114">
        <f t="shared" si="20"/>
        <v>277</v>
      </c>
      <c r="B341" s="176" t="s">
        <v>340</v>
      </c>
      <c r="C341" s="59" t="s">
        <v>31</v>
      </c>
      <c r="D341" s="45">
        <v>440</v>
      </c>
      <c r="E341" s="224"/>
      <c r="F341" s="225"/>
    </row>
    <row r="342" spans="1:8" ht="25.5">
      <c r="A342" s="114">
        <f t="shared" si="20"/>
        <v>278</v>
      </c>
      <c r="B342" s="231" t="s">
        <v>341</v>
      </c>
      <c r="C342" s="45" t="s">
        <v>342</v>
      </c>
      <c r="D342" s="45">
        <v>1</v>
      </c>
      <c r="E342" s="224"/>
      <c r="F342" s="225"/>
    </row>
    <row r="343" spans="1:8">
      <c r="A343" s="45"/>
      <c r="B343" s="210"/>
      <c r="C343" s="45"/>
      <c r="D343" s="45"/>
      <c r="E343" s="234"/>
      <c r="F343" s="235"/>
    </row>
    <row r="344" spans="1:8">
      <c r="A344" s="45"/>
      <c r="B344" s="270" t="s">
        <v>692</v>
      </c>
      <c r="C344" s="45"/>
      <c r="D344" s="45"/>
      <c r="E344" s="234"/>
      <c r="F344" s="234"/>
    </row>
    <row r="346" spans="1:8" s="27" customFormat="1" ht="15.75">
      <c r="A346" s="63" t="s">
        <v>343</v>
      </c>
      <c r="B346" s="64"/>
      <c r="C346" s="64"/>
      <c r="D346" s="64"/>
      <c r="E346" s="64"/>
      <c r="F346" s="65"/>
      <c r="G346" s="57"/>
    </row>
    <row r="347" spans="1:8" s="8" customFormat="1" ht="15.75">
      <c r="A347" s="41" t="s">
        <v>344</v>
      </c>
      <c r="B347" s="32" t="s">
        <v>533</v>
      </c>
      <c r="C347" s="33"/>
      <c r="D347" s="42"/>
      <c r="E347" s="42"/>
      <c r="F347" s="42"/>
    </row>
    <row r="348" spans="1:8" s="8" customFormat="1" ht="25.5">
      <c r="A348" s="114">
        <f>A342+1</f>
        <v>279</v>
      </c>
      <c r="B348" s="44" t="s">
        <v>345</v>
      </c>
      <c r="C348" s="45" t="s">
        <v>277</v>
      </c>
      <c r="D348" s="22">
        <v>24</v>
      </c>
      <c r="E348" s="23"/>
      <c r="F348" s="46"/>
      <c r="H348" s="236"/>
    </row>
    <row r="349" spans="1:8" s="8" customFormat="1" ht="25.5">
      <c r="A349" s="114">
        <f t="shared" ref="A349" si="21">A348+1</f>
        <v>280</v>
      </c>
      <c r="B349" s="44" t="s">
        <v>346</v>
      </c>
      <c r="C349" s="45" t="s">
        <v>277</v>
      </c>
      <c r="D349" s="22">
        <v>81</v>
      </c>
      <c r="E349" s="23"/>
      <c r="F349" s="46"/>
      <c r="H349" s="236"/>
    </row>
    <row r="350" spans="1:8" s="8" customFormat="1" ht="25.5">
      <c r="A350" s="43">
        <f t="shared" ref="A350:A356" si="22">A349+1</f>
        <v>281</v>
      </c>
      <c r="B350" s="44" t="s">
        <v>347</v>
      </c>
      <c r="C350" s="45" t="s">
        <v>277</v>
      </c>
      <c r="D350" s="22">
        <v>166</v>
      </c>
      <c r="E350" s="23"/>
      <c r="F350" s="46"/>
      <c r="H350" s="236"/>
    </row>
    <row r="351" spans="1:8" s="8" customFormat="1" ht="25.5">
      <c r="A351" s="43">
        <f t="shared" si="22"/>
        <v>282</v>
      </c>
      <c r="B351" s="44" t="s">
        <v>526</v>
      </c>
      <c r="C351" s="45" t="s">
        <v>277</v>
      </c>
      <c r="D351" s="22">
        <v>253</v>
      </c>
      <c r="E351" s="23"/>
      <c r="F351" s="46"/>
      <c r="H351" s="236"/>
    </row>
    <row r="352" spans="1:8" s="8" customFormat="1" ht="25.5">
      <c r="A352" s="43">
        <f t="shared" si="22"/>
        <v>283</v>
      </c>
      <c r="B352" s="44" t="s">
        <v>348</v>
      </c>
      <c r="C352" s="45" t="s">
        <v>277</v>
      </c>
      <c r="D352" s="22">
        <v>128</v>
      </c>
      <c r="E352" s="23"/>
      <c r="F352" s="46"/>
      <c r="H352" s="236"/>
    </row>
    <row r="353" spans="1:8" s="237" customFormat="1" ht="25.5">
      <c r="A353" s="43">
        <f t="shared" si="22"/>
        <v>284</v>
      </c>
      <c r="B353" s="44" t="s">
        <v>349</v>
      </c>
      <c r="C353" s="45" t="s">
        <v>277</v>
      </c>
      <c r="D353" s="22">
        <v>17</v>
      </c>
      <c r="E353" s="23"/>
      <c r="F353" s="46"/>
      <c r="H353" s="236"/>
    </row>
    <row r="354" spans="1:8" s="237" customFormat="1" ht="25.5">
      <c r="A354" s="43">
        <f t="shared" si="22"/>
        <v>285</v>
      </c>
      <c r="B354" s="44" t="s">
        <v>350</v>
      </c>
      <c r="C354" s="45" t="s">
        <v>277</v>
      </c>
      <c r="D354" s="22">
        <v>30</v>
      </c>
      <c r="E354" s="23"/>
      <c r="F354" s="46"/>
      <c r="H354" s="236"/>
    </row>
    <row r="355" spans="1:8" s="237" customFormat="1" ht="25.5">
      <c r="A355" s="43">
        <f t="shared" si="22"/>
        <v>286</v>
      </c>
      <c r="B355" s="44" t="s">
        <v>351</v>
      </c>
      <c r="C355" s="45" t="s">
        <v>277</v>
      </c>
      <c r="D355" s="22">
        <v>23</v>
      </c>
      <c r="E355" s="23"/>
      <c r="F355" s="46"/>
      <c r="H355" s="236"/>
    </row>
    <row r="356" spans="1:8" s="8" customFormat="1" ht="15.75">
      <c r="A356" s="43">
        <f t="shared" si="22"/>
        <v>287</v>
      </c>
      <c r="B356" s="44" t="s">
        <v>352</v>
      </c>
      <c r="C356" s="45" t="s">
        <v>31</v>
      </c>
      <c r="D356" s="22">
        <f>SUM(D348:D355)*2</f>
        <v>1444</v>
      </c>
      <c r="E356" s="23"/>
      <c r="F356" s="46"/>
      <c r="H356" s="236"/>
    </row>
    <row r="357" spans="1:8" s="8" customFormat="1" ht="15.75">
      <c r="A357" s="9"/>
      <c r="B357" s="47" t="s">
        <v>353</v>
      </c>
      <c r="C357" s="178"/>
      <c r="D357" s="48"/>
      <c r="E357" s="48"/>
      <c r="F357" s="49"/>
    </row>
    <row r="358" spans="1:8" s="8" customFormat="1" ht="15.75">
      <c r="A358" s="41" t="s">
        <v>354</v>
      </c>
      <c r="B358" s="50" t="s">
        <v>14</v>
      </c>
      <c r="C358" s="33"/>
      <c r="D358" s="42"/>
      <c r="E358" s="42"/>
      <c r="F358" s="42"/>
    </row>
    <row r="359" spans="1:8" s="8" customFormat="1" ht="15.75">
      <c r="A359" s="51"/>
      <c r="B359" s="52" t="s">
        <v>355</v>
      </c>
      <c r="C359" s="53"/>
      <c r="D359" s="54"/>
      <c r="E359" s="54"/>
      <c r="F359" s="54"/>
    </row>
    <row r="360" spans="1:8" s="10" customFormat="1" ht="25.5">
      <c r="A360" s="114">
        <f>A356+1</f>
        <v>288</v>
      </c>
      <c r="B360" s="44" t="s">
        <v>356</v>
      </c>
      <c r="C360" s="45" t="s">
        <v>277</v>
      </c>
      <c r="D360" s="22">
        <v>4</v>
      </c>
      <c r="E360" s="23"/>
      <c r="F360" s="46"/>
    </row>
    <row r="361" spans="1:8" s="10" customFormat="1" ht="15.75">
      <c r="A361" s="114">
        <f t="shared" ref="A361:A375" si="23">A360+1</f>
        <v>289</v>
      </c>
      <c r="B361" s="44" t="s">
        <v>357</v>
      </c>
      <c r="C361" s="45" t="s">
        <v>277</v>
      </c>
      <c r="D361" s="22">
        <v>208</v>
      </c>
      <c r="E361" s="23"/>
      <c r="F361" s="46"/>
    </row>
    <row r="362" spans="1:8" s="10" customFormat="1" ht="15.75">
      <c r="A362" s="114">
        <f t="shared" si="23"/>
        <v>290</v>
      </c>
      <c r="B362" s="44" t="s">
        <v>358</v>
      </c>
      <c r="C362" s="45" t="s">
        <v>277</v>
      </c>
      <c r="D362" s="22">
        <v>20</v>
      </c>
      <c r="E362" s="23"/>
      <c r="F362" s="46"/>
    </row>
    <row r="363" spans="1:8" s="10" customFormat="1" ht="15.75">
      <c r="A363" s="114">
        <f t="shared" si="23"/>
        <v>291</v>
      </c>
      <c r="B363" s="44" t="s">
        <v>359</v>
      </c>
      <c r="C363" s="45" t="s">
        <v>277</v>
      </c>
      <c r="D363" s="22">
        <v>7</v>
      </c>
      <c r="E363" s="23"/>
      <c r="F363" s="46"/>
    </row>
    <row r="364" spans="1:8" s="10" customFormat="1" ht="15.75">
      <c r="A364" s="114">
        <f t="shared" si="23"/>
        <v>292</v>
      </c>
      <c r="B364" s="44" t="s">
        <v>360</v>
      </c>
      <c r="C364" s="45" t="s">
        <v>277</v>
      </c>
      <c r="D364" s="22">
        <v>17</v>
      </c>
      <c r="E364" s="23"/>
      <c r="F364" s="46"/>
    </row>
    <row r="365" spans="1:8" s="10" customFormat="1" ht="15.75">
      <c r="A365" s="114">
        <f t="shared" si="23"/>
        <v>293</v>
      </c>
      <c r="B365" s="44" t="s">
        <v>361</v>
      </c>
      <c r="C365" s="45" t="s">
        <v>277</v>
      </c>
      <c r="D365" s="22">
        <v>4</v>
      </c>
      <c r="E365" s="23"/>
      <c r="F365" s="46"/>
    </row>
    <row r="366" spans="1:8" s="10" customFormat="1" ht="15.75">
      <c r="A366" s="114">
        <f t="shared" si="23"/>
        <v>294</v>
      </c>
      <c r="B366" s="44" t="s">
        <v>362</v>
      </c>
      <c r="C366" s="45" t="s">
        <v>277</v>
      </c>
      <c r="D366" s="22">
        <v>13</v>
      </c>
      <c r="E366" s="23"/>
      <c r="F366" s="46"/>
    </row>
    <row r="367" spans="1:8" s="10" customFormat="1" ht="15.75">
      <c r="A367" s="114">
        <f t="shared" si="23"/>
        <v>295</v>
      </c>
      <c r="B367" s="44" t="s">
        <v>363</v>
      </c>
      <c r="C367" s="45" t="s">
        <v>277</v>
      </c>
      <c r="D367" s="22">
        <v>13</v>
      </c>
      <c r="E367" s="23"/>
      <c r="F367" s="46"/>
    </row>
    <row r="368" spans="1:8" s="10" customFormat="1" ht="15.75">
      <c r="A368" s="114">
        <f t="shared" si="23"/>
        <v>296</v>
      </c>
      <c r="B368" s="44" t="s">
        <v>364</v>
      </c>
      <c r="C368" s="45" t="s">
        <v>277</v>
      </c>
      <c r="D368" s="22">
        <v>3</v>
      </c>
      <c r="E368" s="23"/>
      <c r="F368" s="46"/>
    </row>
    <row r="369" spans="1:6" s="10" customFormat="1" ht="15.75">
      <c r="A369" s="114">
        <f t="shared" si="23"/>
        <v>297</v>
      </c>
      <c r="B369" s="44" t="s">
        <v>365</v>
      </c>
      <c r="C369" s="45" t="s">
        <v>277</v>
      </c>
      <c r="D369" s="22">
        <v>3</v>
      </c>
      <c r="E369" s="24"/>
      <c r="F369" s="46"/>
    </row>
    <row r="370" spans="1:6" s="10" customFormat="1" ht="15.75">
      <c r="A370" s="114">
        <f t="shared" si="23"/>
        <v>298</v>
      </c>
      <c r="B370" s="44" t="s">
        <v>366</v>
      </c>
      <c r="C370" s="45" t="s">
        <v>277</v>
      </c>
      <c r="D370" s="22">
        <v>17</v>
      </c>
      <c r="E370" s="24"/>
      <c r="F370" s="46"/>
    </row>
    <row r="371" spans="1:6" s="10" customFormat="1" ht="15.75">
      <c r="A371" s="114">
        <f t="shared" si="23"/>
        <v>299</v>
      </c>
      <c r="B371" s="44" t="s">
        <v>657</v>
      </c>
      <c r="C371" s="45" t="s">
        <v>367</v>
      </c>
      <c r="D371" s="22">
        <v>2150</v>
      </c>
      <c r="E371" s="24"/>
      <c r="F371" s="46"/>
    </row>
    <row r="372" spans="1:6" s="10" customFormat="1" ht="28.5">
      <c r="A372" s="114">
        <f t="shared" si="23"/>
        <v>300</v>
      </c>
      <c r="B372" s="44" t="s">
        <v>658</v>
      </c>
      <c r="C372" s="45" t="s">
        <v>367</v>
      </c>
      <c r="D372" s="22">
        <v>1650</v>
      </c>
      <c r="E372" s="24"/>
      <c r="F372" s="46"/>
    </row>
    <row r="373" spans="1:6" s="10" customFormat="1" ht="15.75">
      <c r="A373" s="114">
        <f t="shared" si="23"/>
        <v>301</v>
      </c>
      <c r="B373" s="44" t="s">
        <v>368</v>
      </c>
      <c r="C373" s="45" t="s">
        <v>367</v>
      </c>
      <c r="D373" s="22">
        <v>3200</v>
      </c>
      <c r="E373" s="24"/>
      <c r="F373" s="46"/>
    </row>
    <row r="374" spans="1:6" s="10" customFormat="1" ht="15.75">
      <c r="A374" s="114">
        <f t="shared" si="23"/>
        <v>302</v>
      </c>
      <c r="B374" s="44" t="s">
        <v>369</v>
      </c>
      <c r="C374" s="45" t="s">
        <v>277</v>
      </c>
      <c r="D374" s="22">
        <v>36</v>
      </c>
      <c r="E374" s="24"/>
      <c r="F374" s="46"/>
    </row>
    <row r="375" spans="1:6" s="10" customFormat="1" ht="15.75">
      <c r="A375" s="114">
        <f t="shared" si="23"/>
        <v>303</v>
      </c>
      <c r="B375" s="44" t="s">
        <v>370</v>
      </c>
      <c r="C375" s="45" t="s">
        <v>277</v>
      </c>
      <c r="D375" s="22">
        <v>11</v>
      </c>
      <c r="E375" s="24"/>
      <c r="F375" s="46"/>
    </row>
    <row r="376" spans="1:6" s="10" customFormat="1" ht="15.75">
      <c r="A376" s="51"/>
      <c r="B376" s="52" t="s">
        <v>371</v>
      </c>
      <c r="C376" s="53"/>
      <c r="D376" s="54"/>
      <c r="E376" s="54"/>
      <c r="F376" s="54"/>
    </row>
    <row r="377" spans="1:6" s="10" customFormat="1" ht="15.75">
      <c r="A377" s="114">
        <f>A374+1</f>
        <v>303</v>
      </c>
      <c r="B377" s="44" t="s">
        <v>659</v>
      </c>
      <c r="C377" s="45" t="s">
        <v>367</v>
      </c>
      <c r="D377" s="25">
        <f>D371</f>
        <v>2150</v>
      </c>
      <c r="E377" s="24"/>
      <c r="F377" s="46"/>
    </row>
    <row r="378" spans="1:6" s="10" customFormat="1" ht="25.5">
      <c r="A378" s="114">
        <f t="shared" ref="A378:A391" si="24">A377+1</f>
        <v>304</v>
      </c>
      <c r="B378" s="44" t="s">
        <v>372</v>
      </c>
      <c r="C378" s="45" t="s">
        <v>367</v>
      </c>
      <c r="D378" s="25">
        <f>D372</f>
        <v>1650</v>
      </c>
      <c r="E378" s="24"/>
      <c r="F378" s="46"/>
    </row>
    <row r="379" spans="1:6" s="10" customFormat="1" ht="15.75">
      <c r="A379" s="114">
        <f t="shared" si="24"/>
        <v>305</v>
      </c>
      <c r="B379" s="44" t="s">
        <v>373</v>
      </c>
      <c r="C379" s="45" t="s">
        <v>367</v>
      </c>
      <c r="D379" s="25">
        <f>D373</f>
        <v>3200</v>
      </c>
      <c r="E379" s="24"/>
      <c r="F379" s="46"/>
    </row>
    <row r="380" spans="1:6" s="10" customFormat="1" ht="15.75">
      <c r="A380" s="114">
        <f t="shared" si="24"/>
        <v>306</v>
      </c>
      <c r="B380" s="44" t="s">
        <v>374</v>
      </c>
      <c r="C380" s="45" t="s">
        <v>277</v>
      </c>
      <c r="D380" s="25">
        <f>SUM(D361:D363)</f>
        <v>235</v>
      </c>
      <c r="E380" s="24"/>
      <c r="F380" s="46"/>
    </row>
    <row r="381" spans="1:6" s="10" customFormat="1" ht="25.5">
      <c r="A381" s="114">
        <f t="shared" si="24"/>
        <v>307</v>
      </c>
      <c r="B381" s="44" t="s">
        <v>375</v>
      </c>
      <c r="C381" s="45" t="s">
        <v>277</v>
      </c>
      <c r="D381" s="25">
        <f>D380</f>
        <v>235</v>
      </c>
      <c r="E381" s="23"/>
      <c r="F381" s="46"/>
    </row>
    <row r="382" spans="1:6" s="10" customFormat="1" ht="15.75">
      <c r="A382" s="114">
        <f t="shared" si="24"/>
        <v>308</v>
      </c>
      <c r="B382" s="44" t="s">
        <v>376</v>
      </c>
      <c r="C382" s="45" t="s">
        <v>277</v>
      </c>
      <c r="D382" s="22">
        <f>D364</f>
        <v>17</v>
      </c>
      <c r="E382" s="23"/>
      <c r="F382" s="46"/>
    </row>
    <row r="383" spans="1:6" s="10" customFormat="1" ht="15.75">
      <c r="A383" s="114">
        <f t="shared" si="24"/>
        <v>309</v>
      </c>
      <c r="B383" s="44" t="s">
        <v>377</v>
      </c>
      <c r="C383" s="45" t="s">
        <v>277</v>
      </c>
      <c r="D383" s="22">
        <f>D382</f>
        <v>17</v>
      </c>
      <c r="E383" s="23"/>
      <c r="F383" s="46"/>
    </row>
    <row r="384" spans="1:6" s="10" customFormat="1" ht="15.75">
      <c r="A384" s="114">
        <f t="shared" si="24"/>
        <v>310</v>
      </c>
      <c r="B384" s="44" t="s">
        <v>378</v>
      </c>
      <c r="C384" s="45" t="s">
        <v>277</v>
      </c>
      <c r="D384" s="22">
        <v>17</v>
      </c>
      <c r="E384" s="23"/>
      <c r="F384" s="46"/>
    </row>
    <row r="385" spans="1:7" s="10" customFormat="1" ht="15.75">
      <c r="A385" s="114">
        <f t="shared" si="24"/>
        <v>311</v>
      </c>
      <c r="B385" s="44" t="s">
        <v>379</v>
      </c>
      <c r="C385" s="45" t="s">
        <v>277</v>
      </c>
      <c r="D385" s="22">
        <v>17</v>
      </c>
      <c r="E385" s="23"/>
      <c r="F385" s="46"/>
    </row>
    <row r="386" spans="1:7" s="10" customFormat="1" ht="15.75">
      <c r="A386" s="114">
        <f t="shared" si="24"/>
        <v>312</v>
      </c>
      <c r="B386" s="44" t="s">
        <v>380</v>
      </c>
      <c r="C386" s="45" t="s">
        <v>277</v>
      </c>
      <c r="D386" s="22">
        <v>17</v>
      </c>
      <c r="E386" s="23"/>
      <c r="F386" s="46"/>
    </row>
    <row r="387" spans="1:7" s="10" customFormat="1" ht="15.75">
      <c r="A387" s="114">
        <f t="shared" si="24"/>
        <v>313</v>
      </c>
      <c r="B387" s="44" t="s">
        <v>381</v>
      </c>
      <c r="C387" s="45" t="s">
        <v>277</v>
      </c>
      <c r="D387" s="22">
        <v>17</v>
      </c>
      <c r="E387" s="23"/>
      <c r="F387" s="46"/>
    </row>
    <row r="388" spans="1:7" s="10" customFormat="1" ht="15.75">
      <c r="A388" s="114">
        <f t="shared" si="24"/>
        <v>314</v>
      </c>
      <c r="B388" s="44" t="s">
        <v>382</v>
      </c>
      <c r="C388" s="45" t="s">
        <v>277</v>
      </c>
      <c r="D388" s="22">
        <v>1</v>
      </c>
      <c r="E388" s="23"/>
      <c r="F388" s="46"/>
    </row>
    <row r="389" spans="1:7" s="10" customFormat="1" ht="15.75">
      <c r="A389" s="114">
        <f t="shared" si="24"/>
        <v>315</v>
      </c>
      <c r="B389" s="44" t="s">
        <v>383</v>
      </c>
      <c r="C389" s="45" t="s">
        <v>277</v>
      </c>
      <c r="D389" s="22">
        <v>1</v>
      </c>
      <c r="E389" s="23"/>
      <c r="F389" s="46"/>
    </row>
    <row r="390" spans="1:7" s="10" customFormat="1" ht="15.75">
      <c r="A390" s="114">
        <f t="shared" si="24"/>
        <v>316</v>
      </c>
      <c r="B390" s="44" t="s">
        <v>384</v>
      </c>
      <c r="C390" s="45" t="s">
        <v>277</v>
      </c>
      <c r="D390" s="22">
        <v>1</v>
      </c>
      <c r="E390" s="23"/>
      <c r="F390" s="46"/>
    </row>
    <row r="391" spans="1:7" s="10" customFormat="1" ht="15.75">
      <c r="A391" s="114">
        <f t="shared" si="24"/>
        <v>317</v>
      </c>
      <c r="B391" s="44" t="s">
        <v>385</v>
      </c>
      <c r="C391" s="45" t="s">
        <v>277</v>
      </c>
      <c r="D391" s="22">
        <f>SUM(D374:D375)</f>
        <v>47</v>
      </c>
      <c r="E391" s="23"/>
      <c r="F391" s="46"/>
    </row>
    <row r="392" spans="1:7" s="11" customFormat="1" ht="15.75">
      <c r="A392" s="9"/>
      <c r="B392" s="47" t="s">
        <v>386</v>
      </c>
      <c r="C392" s="178"/>
      <c r="D392" s="48"/>
      <c r="E392" s="48"/>
      <c r="F392" s="49"/>
      <c r="G392" s="267"/>
    </row>
    <row r="393" spans="1:7" s="55" customFormat="1">
      <c r="A393" s="212"/>
      <c r="B393" s="52" t="s">
        <v>406</v>
      </c>
      <c r="C393" s="76"/>
      <c r="D393" s="177"/>
      <c r="E393" s="281"/>
      <c r="F393" s="282"/>
      <c r="G393" s="57"/>
    </row>
    <row r="395" spans="1:7" s="27" customFormat="1" ht="15.75">
      <c r="A395" s="63" t="s">
        <v>407</v>
      </c>
      <c r="B395" s="64"/>
      <c r="C395" s="64"/>
      <c r="D395" s="79"/>
      <c r="E395" s="64"/>
      <c r="F395" s="65"/>
      <c r="G395" s="57"/>
    </row>
    <row r="396" spans="1:7" s="66" customFormat="1">
      <c r="A396" s="41" t="s">
        <v>258</v>
      </c>
      <c r="B396" s="32" t="s">
        <v>12</v>
      </c>
      <c r="C396" s="33"/>
      <c r="D396" s="42"/>
      <c r="E396" s="42"/>
      <c r="F396" s="42"/>
    </row>
    <row r="397" spans="1:7" s="66" customFormat="1">
      <c r="A397" s="67" t="s">
        <v>623</v>
      </c>
      <c r="B397" s="34" t="s">
        <v>540</v>
      </c>
      <c r="C397" s="68"/>
      <c r="D397" s="80"/>
      <c r="E397" s="69"/>
      <c r="F397" s="70"/>
    </row>
    <row r="398" spans="1:7" s="66" customFormat="1" ht="25.5">
      <c r="A398" s="114">
        <f>A391+1</f>
        <v>318</v>
      </c>
      <c r="B398" s="39" t="s">
        <v>541</v>
      </c>
      <c r="C398" s="68" t="s">
        <v>29</v>
      </c>
      <c r="D398" s="80">
        <v>5.55</v>
      </c>
      <c r="E398" s="69"/>
      <c r="F398" s="70"/>
    </row>
    <row r="399" spans="1:7" s="66" customFormat="1" ht="25.5">
      <c r="A399" s="114">
        <f t="shared" ref="A399:A401" si="25">A398+1</f>
        <v>319</v>
      </c>
      <c r="B399" s="39" t="s">
        <v>536</v>
      </c>
      <c r="C399" s="68" t="s">
        <v>31</v>
      </c>
      <c r="D399" s="69">
        <v>6</v>
      </c>
      <c r="E399" s="69"/>
      <c r="F399" s="70"/>
    </row>
    <row r="400" spans="1:7" s="66" customFormat="1">
      <c r="A400" s="114">
        <f t="shared" si="25"/>
        <v>320</v>
      </c>
      <c r="B400" s="39" t="s">
        <v>416</v>
      </c>
      <c r="C400" s="68" t="s">
        <v>31</v>
      </c>
      <c r="D400" s="69">
        <v>4</v>
      </c>
      <c r="E400" s="69"/>
      <c r="F400" s="70"/>
    </row>
    <row r="401" spans="1:6" s="66" customFormat="1">
      <c r="A401" s="114">
        <f t="shared" si="25"/>
        <v>321</v>
      </c>
      <c r="B401" s="39" t="s">
        <v>542</v>
      </c>
      <c r="C401" s="68" t="s">
        <v>31</v>
      </c>
      <c r="D401" s="69">
        <v>4</v>
      </c>
      <c r="E401" s="69"/>
      <c r="F401" s="70"/>
    </row>
    <row r="402" spans="1:6" s="66" customFormat="1">
      <c r="A402" s="71"/>
      <c r="B402" s="72" t="s">
        <v>612</v>
      </c>
      <c r="C402" s="68"/>
      <c r="D402" s="69"/>
      <c r="E402" s="69"/>
      <c r="F402" s="73"/>
    </row>
    <row r="403" spans="1:6" s="66" customFormat="1">
      <c r="A403" s="67" t="s">
        <v>624</v>
      </c>
      <c r="B403" s="34" t="s">
        <v>543</v>
      </c>
      <c r="C403" s="68"/>
      <c r="D403" s="69"/>
      <c r="E403" s="69"/>
      <c r="F403" s="70"/>
    </row>
    <row r="404" spans="1:6" s="66" customFormat="1" ht="25.5">
      <c r="A404" s="114">
        <f>A401+1</f>
        <v>322</v>
      </c>
      <c r="B404" s="39" t="s">
        <v>544</v>
      </c>
      <c r="C404" s="68" t="s">
        <v>29</v>
      </c>
      <c r="D404" s="69">
        <v>7.05</v>
      </c>
      <c r="E404" s="69"/>
      <c r="F404" s="70"/>
    </row>
    <row r="405" spans="1:6" s="66" customFormat="1" ht="25.5">
      <c r="A405" s="114">
        <f t="shared" ref="A405:A413" si="26">A404+1</f>
        <v>323</v>
      </c>
      <c r="B405" s="39" t="s">
        <v>409</v>
      </c>
      <c r="C405" s="68" t="s">
        <v>29</v>
      </c>
      <c r="D405" s="69">
        <v>3.4</v>
      </c>
      <c r="E405" s="69"/>
      <c r="F405" s="70"/>
    </row>
    <row r="406" spans="1:6" s="66" customFormat="1" ht="25.5">
      <c r="A406" s="114">
        <f t="shared" si="26"/>
        <v>324</v>
      </c>
      <c r="B406" s="39" t="s">
        <v>410</v>
      </c>
      <c r="C406" s="68" t="s">
        <v>29</v>
      </c>
      <c r="D406" s="69">
        <v>1.5</v>
      </c>
      <c r="E406" s="69"/>
      <c r="F406" s="70"/>
    </row>
    <row r="407" spans="1:6" s="66" customFormat="1" ht="25.5">
      <c r="A407" s="114">
        <f t="shared" si="26"/>
        <v>325</v>
      </c>
      <c r="B407" s="39" t="s">
        <v>536</v>
      </c>
      <c r="C407" s="68" t="s">
        <v>31</v>
      </c>
      <c r="D407" s="69">
        <v>14</v>
      </c>
      <c r="E407" s="69"/>
      <c r="F407" s="70"/>
    </row>
    <row r="408" spans="1:6" s="66" customFormat="1" ht="25.5">
      <c r="A408" s="114">
        <f t="shared" si="26"/>
        <v>326</v>
      </c>
      <c r="B408" s="39" t="s">
        <v>537</v>
      </c>
      <c r="C408" s="68" t="s">
        <v>31</v>
      </c>
      <c r="D408" s="69">
        <v>4</v>
      </c>
      <c r="E408" s="69"/>
      <c r="F408" s="70"/>
    </row>
    <row r="409" spans="1:6" s="66" customFormat="1">
      <c r="A409" s="114">
        <f t="shared" si="26"/>
        <v>327</v>
      </c>
      <c r="B409" s="39" t="s">
        <v>415</v>
      </c>
      <c r="C409" s="68" t="s">
        <v>31</v>
      </c>
      <c r="D409" s="69">
        <v>9</v>
      </c>
      <c r="E409" s="69"/>
      <c r="F409" s="70"/>
    </row>
    <row r="410" spans="1:6" s="66" customFormat="1">
      <c r="A410" s="114">
        <f t="shared" si="26"/>
        <v>328</v>
      </c>
      <c r="B410" s="39" t="s">
        <v>545</v>
      </c>
      <c r="C410" s="68" t="s">
        <v>31</v>
      </c>
      <c r="D410" s="69">
        <v>1</v>
      </c>
      <c r="E410" s="69"/>
      <c r="F410" s="70"/>
    </row>
    <row r="411" spans="1:6" s="66" customFormat="1">
      <c r="A411" s="114">
        <f t="shared" si="26"/>
        <v>329</v>
      </c>
      <c r="B411" s="39" t="s">
        <v>546</v>
      </c>
      <c r="C411" s="68" t="s">
        <v>31</v>
      </c>
      <c r="D411" s="69">
        <v>1</v>
      </c>
      <c r="E411" s="69"/>
      <c r="F411" s="70"/>
    </row>
    <row r="412" spans="1:6" s="66" customFormat="1">
      <c r="A412" s="114">
        <f t="shared" si="26"/>
        <v>330</v>
      </c>
      <c r="B412" s="39" t="s">
        <v>547</v>
      </c>
      <c r="C412" s="68" t="s">
        <v>31</v>
      </c>
      <c r="D412" s="69">
        <v>5</v>
      </c>
      <c r="E412" s="69"/>
      <c r="F412" s="70"/>
    </row>
    <row r="413" spans="1:6" s="66" customFormat="1">
      <c r="A413" s="114">
        <f t="shared" si="26"/>
        <v>331</v>
      </c>
      <c r="B413" s="39" t="s">
        <v>548</v>
      </c>
      <c r="C413" s="68" t="s">
        <v>31</v>
      </c>
      <c r="D413" s="69">
        <v>2</v>
      </c>
      <c r="E413" s="69"/>
      <c r="F413" s="70"/>
    </row>
    <row r="414" spans="1:6" s="66" customFormat="1">
      <c r="A414" s="71"/>
      <c r="B414" s="72" t="s">
        <v>611</v>
      </c>
      <c r="C414" s="68"/>
      <c r="D414" s="69"/>
      <c r="E414" s="69"/>
      <c r="F414" s="73"/>
    </row>
    <row r="415" spans="1:6" s="66" customFormat="1">
      <c r="A415" s="67" t="s">
        <v>625</v>
      </c>
      <c r="B415" s="34" t="s">
        <v>701</v>
      </c>
      <c r="C415" s="68"/>
      <c r="D415" s="69"/>
      <c r="E415" s="69"/>
      <c r="F415" s="70"/>
    </row>
    <row r="416" spans="1:6" s="66" customFormat="1" ht="25.5">
      <c r="A416" s="114">
        <f>A413+1</f>
        <v>332</v>
      </c>
      <c r="B416" s="39" t="s">
        <v>408</v>
      </c>
      <c r="C416" s="68" t="s">
        <v>29</v>
      </c>
      <c r="D416" s="69">
        <v>40.85</v>
      </c>
      <c r="E416" s="69"/>
      <c r="F416" s="70"/>
    </row>
    <row r="417" spans="1:6" s="66" customFormat="1" ht="25.5">
      <c r="A417" s="114">
        <f t="shared" ref="A417:A431" si="27">A416+1</f>
        <v>333</v>
      </c>
      <c r="B417" s="39" t="s">
        <v>409</v>
      </c>
      <c r="C417" s="68" t="s">
        <v>29</v>
      </c>
      <c r="D417" s="69">
        <v>40.85</v>
      </c>
      <c r="E417" s="69"/>
      <c r="F417" s="70"/>
    </row>
    <row r="418" spans="1:6" s="66" customFormat="1" ht="25.5">
      <c r="A418" s="114">
        <f t="shared" si="27"/>
        <v>334</v>
      </c>
      <c r="B418" s="39" t="s">
        <v>410</v>
      </c>
      <c r="C418" s="68" t="s">
        <v>29</v>
      </c>
      <c r="D418" s="69">
        <v>30.25</v>
      </c>
      <c r="E418" s="69"/>
      <c r="F418" s="70"/>
    </row>
    <row r="419" spans="1:6" s="66" customFormat="1" ht="25.5">
      <c r="A419" s="114">
        <f t="shared" si="27"/>
        <v>335</v>
      </c>
      <c r="B419" s="39" t="s">
        <v>412</v>
      </c>
      <c r="C419" s="68" t="s">
        <v>29</v>
      </c>
      <c r="D419" s="69">
        <v>12.15</v>
      </c>
      <c r="E419" s="69"/>
      <c r="F419" s="70"/>
    </row>
    <row r="420" spans="1:6" s="66" customFormat="1" ht="25.5">
      <c r="A420" s="114">
        <f t="shared" si="27"/>
        <v>336</v>
      </c>
      <c r="B420" s="39" t="s">
        <v>414</v>
      </c>
      <c r="C420" s="68" t="s">
        <v>29</v>
      </c>
      <c r="D420" s="69">
        <v>7.85</v>
      </c>
      <c r="E420" s="69"/>
      <c r="F420" s="70"/>
    </row>
    <row r="421" spans="1:6" s="66" customFormat="1" ht="25.5">
      <c r="A421" s="114">
        <f t="shared" si="27"/>
        <v>337</v>
      </c>
      <c r="B421" s="39" t="s">
        <v>536</v>
      </c>
      <c r="C421" s="68" t="s">
        <v>31</v>
      </c>
      <c r="D421" s="69">
        <v>72</v>
      </c>
      <c r="E421" s="69"/>
      <c r="F421" s="70"/>
    </row>
    <row r="422" spans="1:6" s="66" customFormat="1" ht="25.5">
      <c r="A422" s="114">
        <f t="shared" si="27"/>
        <v>338</v>
      </c>
      <c r="B422" s="39" t="s">
        <v>537</v>
      </c>
      <c r="C422" s="68" t="s">
        <v>31</v>
      </c>
      <c r="D422" s="69">
        <v>24</v>
      </c>
      <c r="E422" s="69"/>
      <c r="F422" s="70"/>
    </row>
    <row r="423" spans="1:6" s="66" customFormat="1" ht="25.5">
      <c r="A423" s="114">
        <f t="shared" si="27"/>
        <v>339</v>
      </c>
      <c r="B423" s="39" t="s">
        <v>538</v>
      </c>
      <c r="C423" s="68" t="s">
        <v>31</v>
      </c>
      <c r="D423" s="69">
        <v>10</v>
      </c>
      <c r="E423" s="69"/>
      <c r="F423" s="70"/>
    </row>
    <row r="424" spans="1:6" s="66" customFormat="1" ht="25.5">
      <c r="A424" s="114">
        <f t="shared" si="27"/>
        <v>340</v>
      </c>
      <c r="B424" s="39" t="s">
        <v>549</v>
      </c>
      <c r="C424" s="68" t="s">
        <v>31</v>
      </c>
      <c r="D424" s="69">
        <v>8</v>
      </c>
      <c r="E424" s="69"/>
      <c r="F424" s="70"/>
    </row>
    <row r="425" spans="1:6" s="66" customFormat="1">
      <c r="A425" s="114">
        <f t="shared" si="27"/>
        <v>341</v>
      </c>
      <c r="B425" s="39" t="s">
        <v>415</v>
      </c>
      <c r="C425" s="68" t="s">
        <v>31</v>
      </c>
      <c r="D425" s="69">
        <v>36</v>
      </c>
      <c r="E425" s="69"/>
      <c r="F425" s="70"/>
    </row>
    <row r="426" spans="1:6" s="66" customFormat="1">
      <c r="A426" s="114">
        <f t="shared" si="27"/>
        <v>342</v>
      </c>
      <c r="B426" s="39" t="s">
        <v>545</v>
      </c>
      <c r="C426" s="68" t="s">
        <v>31</v>
      </c>
      <c r="D426" s="69">
        <v>12</v>
      </c>
      <c r="E426" s="69"/>
      <c r="F426" s="70"/>
    </row>
    <row r="427" spans="1:6" s="66" customFormat="1">
      <c r="A427" s="114">
        <f t="shared" si="27"/>
        <v>343</v>
      </c>
      <c r="B427" s="39" t="s">
        <v>546</v>
      </c>
      <c r="C427" s="68" t="s">
        <v>31</v>
      </c>
      <c r="D427" s="69">
        <v>9</v>
      </c>
      <c r="E427" s="69"/>
      <c r="F427" s="70"/>
    </row>
    <row r="428" spans="1:6" s="66" customFormat="1">
      <c r="A428" s="114">
        <f t="shared" si="27"/>
        <v>344</v>
      </c>
      <c r="B428" s="39" t="s">
        <v>550</v>
      </c>
      <c r="C428" s="68" t="s">
        <v>31</v>
      </c>
      <c r="D428" s="69">
        <v>3</v>
      </c>
      <c r="E428" s="69"/>
      <c r="F428" s="70"/>
    </row>
    <row r="429" spans="1:6" s="66" customFormat="1">
      <c r="A429" s="114">
        <f t="shared" si="27"/>
        <v>345</v>
      </c>
      <c r="B429" s="39" t="s">
        <v>547</v>
      </c>
      <c r="C429" s="68" t="s">
        <v>31</v>
      </c>
      <c r="D429" s="69">
        <v>12</v>
      </c>
      <c r="E429" s="69"/>
      <c r="F429" s="70"/>
    </row>
    <row r="430" spans="1:6" s="66" customFormat="1">
      <c r="A430" s="114">
        <f t="shared" si="27"/>
        <v>346</v>
      </c>
      <c r="B430" s="39" t="s">
        <v>417</v>
      </c>
      <c r="C430" s="68" t="s">
        <v>31</v>
      </c>
      <c r="D430" s="69">
        <v>12</v>
      </c>
      <c r="E430" s="69"/>
      <c r="F430" s="70"/>
    </row>
    <row r="431" spans="1:6" s="66" customFormat="1">
      <c r="A431" s="114">
        <f t="shared" si="27"/>
        <v>347</v>
      </c>
      <c r="B431" s="39" t="s">
        <v>418</v>
      </c>
      <c r="C431" s="68" t="s">
        <v>31</v>
      </c>
      <c r="D431" s="69">
        <v>12</v>
      </c>
      <c r="E431" s="69"/>
      <c r="F431" s="70"/>
    </row>
    <row r="432" spans="1:6" s="66" customFormat="1">
      <c r="A432" s="71"/>
      <c r="B432" s="72" t="s">
        <v>610</v>
      </c>
      <c r="C432" s="68"/>
      <c r="D432" s="69"/>
      <c r="E432" s="69"/>
      <c r="F432" s="73"/>
    </row>
    <row r="433" spans="1:6" s="66" customFormat="1">
      <c r="A433" s="67" t="s">
        <v>626</v>
      </c>
      <c r="B433" s="34" t="s">
        <v>551</v>
      </c>
      <c r="C433" s="68"/>
      <c r="D433" s="69"/>
      <c r="E433" s="69"/>
      <c r="F433" s="70"/>
    </row>
    <row r="434" spans="1:6" s="66" customFormat="1" ht="25.5">
      <c r="A434" s="114">
        <f>A431+1</f>
        <v>348</v>
      </c>
      <c r="B434" s="39" t="s">
        <v>408</v>
      </c>
      <c r="C434" s="68" t="s">
        <v>29</v>
      </c>
      <c r="D434" s="69">
        <v>7.55</v>
      </c>
      <c r="E434" s="69"/>
      <c r="F434" s="70"/>
    </row>
    <row r="435" spans="1:6" s="66" customFormat="1" ht="25.5">
      <c r="A435" s="114">
        <f t="shared" ref="A435:A449" si="28">A434+1</f>
        <v>349</v>
      </c>
      <c r="B435" s="39" t="s">
        <v>409</v>
      </c>
      <c r="C435" s="68" t="s">
        <v>29</v>
      </c>
      <c r="D435" s="69">
        <v>10.7</v>
      </c>
      <c r="E435" s="69"/>
      <c r="F435" s="70"/>
    </row>
    <row r="436" spans="1:6" s="66" customFormat="1" ht="25.5">
      <c r="A436" s="114">
        <f t="shared" si="28"/>
        <v>350</v>
      </c>
      <c r="B436" s="39" t="s">
        <v>410</v>
      </c>
      <c r="C436" s="68" t="s">
        <v>29</v>
      </c>
      <c r="D436" s="69">
        <v>8.9499999999999993</v>
      </c>
      <c r="E436" s="69"/>
      <c r="F436" s="70"/>
    </row>
    <row r="437" spans="1:6" s="66" customFormat="1" ht="25.5">
      <c r="A437" s="114">
        <f t="shared" si="28"/>
        <v>351</v>
      </c>
      <c r="B437" s="39" t="s">
        <v>411</v>
      </c>
      <c r="C437" s="68" t="s">
        <v>29</v>
      </c>
      <c r="D437" s="69">
        <v>6.15</v>
      </c>
      <c r="E437" s="69"/>
      <c r="F437" s="70"/>
    </row>
    <row r="438" spans="1:6" s="66" customFormat="1" ht="25.5">
      <c r="A438" s="114">
        <f t="shared" si="28"/>
        <v>352</v>
      </c>
      <c r="B438" s="39" t="s">
        <v>412</v>
      </c>
      <c r="C438" s="68" t="s">
        <v>29</v>
      </c>
      <c r="D438" s="69">
        <v>7.4</v>
      </c>
      <c r="E438" s="69"/>
      <c r="F438" s="70"/>
    </row>
    <row r="439" spans="1:6" s="66" customFormat="1" ht="25.5">
      <c r="A439" s="114">
        <f t="shared" si="28"/>
        <v>353</v>
      </c>
      <c r="B439" s="39" t="s">
        <v>413</v>
      </c>
      <c r="C439" s="68" t="s">
        <v>29</v>
      </c>
      <c r="D439" s="69">
        <v>7.4</v>
      </c>
      <c r="E439" s="69"/>
      <c r="F439" s="70"/>
    </row>
    <row r="440" spans="1:6" s="66" customFormat="1" ht="25.5">
      <c r="A440" s="114">
        <f t="shared" si="28"/>
        <v>354</v>
      </c>
      <c r="B440" s="39" t="s">
        <v>536</v>
      </c>
      <c r="C440" s="68" t="s">
        <v>29</v>
      </c>
      <c r="D440" s="69">
        <v>15</v>
      </c>
      <c r="E440" s="69"/>
      <c r="F440" s="70"/>
    </row>
    <row r="441" spans="1:6" s="66" customFormat="1" ht="25.5">
      <c r="A441" s="114">
        <f t="shared" si="28"/>
        <v>355</v>
      </c>
      <c r="B441" s="39" t="s">
        <v>537</v>
      </c>
      <c r="C441" s="68" t="s">
        <v>29</v>
      </c>
      <c r="D441" s="69">
        <v>13</v>
      </c>
      <c r="E441" s="69"/>
      <c r="F441" s="70"/>
    </row>
    <row r="442" spans="1:6" s="66" customFormat="1" ht="25.5">
      <c r="A442" s="114">
        <f t="shared" si="28"/>
        <v>356</v>
      </c>
      <c r="B442" s="39" t="s">
        <v>538</v>
      </c>
      <c r="C442" s="68" t="s">
        <v>29</v>
      </c>
      <c r="D442" s="69">
        <v>12</v>
      </c>
      <c r="E442" s="69"/>
      <c r="F442" s="70"/>
    </row>
    <row r="443" spans="1:6" s="66" customFormat="1">
      <c r="A443" s="114">
        <f t="shared" si="28"/>
        <v>357</v>
      </c>
      <c r="B443" s="39" t="s">
        <v>415</v>
      </c>
      <c r="C443" s="68" t="s">
        <v>31</v>
      </c>
      <c r="D443" s="69">
        <v>7</v>
      </c>
      <c r="E443" s="69"/>
      <c r="F443" s="70"/>
    </row>
    <row r="444" spans="1:6" s="66" customFormat="1">
      <c r="A444" s="114">
        <f t="shared" si="28"/>
        <v>358</v>
      </c>
      <c r="B444" s="39" t="s">
        <v>547</v>
      </c>
      <c r="C444" s="68" t="s">
        <v>31</v>
      </c>
      <c r="D444" s="69">
        <v>5</v>
      </c>
      <c r="E444" s="69"/>
      <c r="F444" s="70"/>
    </row>
    <row r="445" spans="1:6" s="66" customFormat="1">
      <c r="A445" s="114">
        <f t="shared" si="28"/>
        <v>359</v>
      </c>
      <c r="B445" s="39" t="s">
        <v>552</v>
      </c>
      <c r="C445" s="68" t="s">
        <v>31</v>
      </c>
      <c r="D445" s="69">
        <v>1</v>
      </c>
      <c r="E445" s="69"/>
      <c r="F445" s="70"/>
    </row>
    <row r="446" spans="1:6" s="66" customFormat="1">
      <c r="A446" s="114">
        <f t="shared" si="28"/>
        <v>360</v>
      </c>
      <c r="B446" s="39" t="s">
        <v>553</v>
      </c>
      <c r="C446" s="68" t="s">
        <v>31</v>
      </c>
      <c r="D446" s="69">
        <v>2</v>
      </c>
      <c r="E446" s="69"/>
      <c r="F446" s="70"/>
    </row>
    <row r="447" spans="1:6" s="66" customFormat="1">
      <c r="A447" s="114">
        <f t="shared" si="28"/>
        <v>361</v>
      </c>
      <c r="B447" s="39" t="s">
        <v>418</v>
      </c>
      <c r="C447" s="68" t="s">
        <v>31</v>
      </c>
      <c r="D447" s="69">
        <v>4</v>
      </c>
      <c r="E447" s="69"/>
      <c r="F447" s="70"/>
    </row>
    <row r="448" spans="1:6" s="66" customFormat="1">
      <c r="A448" s="114">
        <f t="shared" si="28"/>
        <v>362</v>
      </c>
      <c r="B448" s="39" t="s">
        <v>417</v>
      </c>
      <c r="C448" s="68" t="s">
        <v>31</v>
      </c>
      <c r="D448" s="69">
        <v>4</v>
      </c>
      <c r="E448" s="69"/>
      <c r="F448" s="70"/>
    </row>
    <row r="449" spans="1:6" s="66" customFormat="1">
      <c r="A449" s="114">
        <f t="shared" si="28"/>
        <v>363</v>
      </c>
      <c r="B449" s="39" t="s">
        <v>548</v>
      </c>
      <c r="C449" s="68" t="s">
        <v>31</v>
      </c>
      <c r="D449" s="69">
        <v>3</v>
      </c>
      <c r="E449" s="69"/>
      <c r="F449" s="70"/>
    </row>
    <row r="450" spans="1:6" s="66" customFormat="1">
      <c r="A450" s="71"/>
      <c r="B450" s="72" t="s">
        <v>609</v>
      </c>
      <c r="C450" s="68"/>
      <c r="D450" s="69"/>
      <c r="E450" s="69"/>
      <c r="F450" s="73"/>
    </row>
    <row r="451" spans="1:6" s="66" customFormat="1">
      <c r="A451" s="67" t="s">
        <v>622</v>
      </c>
      <c r="B451" s="34" t="s">
        <v>554</v>
      </c>
      <c r="C451" s="68"/>
      <c r="D451" s="69"/>
      <c r="E451" s="69"/>
      <c r="F451" s="70"/>
    </row>
    <row r="452" spans="1:6" s="66" customFormat="1" ht="25.5">
      <c r="A452" s="114">
        <f>A449+1</f>
        <v>364</v>
      </c>
      <c r="B452" s="39" t="s">
        <v>408</v>
      </c>
      <c r="C452" s="68" t="s">
        <v>29</v>
      </c>
      <c r="D452" s="69">
        <v>7</v>
      </c>
      <c r="E452" s="69"/>
      <c r="F452" s="70"/>
    </row>
    <row r="453" spans="1:6" s="66" customFormat="1" ht="25.5">
      <c r="A453" s="114">
        <f t="shared" ref="A453:A466" si="29">A452+1</f>
        <v>365</v>
      </c>
      <c r="B453" s="39" t="s">
        <v>409</v>
      </c>
      <c r="C453" s="68" t="s">
        <v>29</v>
      </c>
      <c r="D453" s="69">
        <v>22.6</v>
      </c>
      <c r="E453" s="69"/>
      <c r="F453" s="70"/>
    </row>
    <row r="454" spans="1:6" s="66" customFormat="1" ht="25.5">
      <c r="A454" s="114">
        <f t="shared" si="29"/>
        <v>366</v>
      </c>
      <c r="B454" s="39" t="s">
        <v>410</v>
      </c>
      <c r="C454" s="68" t="s">
        <v>29</v>
      </c>
      <c r="D454" s="69">
        <v>33.6</v>
      </c>
      <c r="E454" s="69"/>
      <c r="F454" s="70"/>
    </row>
    <row r="455" spans="1:6" s="66" customFormat="1" ht="25.5">
      <c r="A455" s="114">
        <f t="shared" si="29"/>
        <v>367</v>
      </c>
      <c r="B455" s="39" t="s">
        <v>412</v>
      </c>
      <c r="C455" s="68" t="s">
        <v>29</v>
      </c>
      <c r="D455" s="69">
        <v>5.85</v>
      </c>
      <c r="E455" s="69"/>
      <c r="F455" s="70"/>
    </row>
    <row r="456" spans="1:6" s="66" customFormat="1" ht="25.5">
      <c r="A456" s="114">
        <f t="shared" si="29"/>
        <v>368</v>
      </c>
      <c r="B456" s="39" t="s">
        <v>536</v>
      </c>
      <c r="C456" s="68" t="s">
        <v>31</v>
      </c>
      <c r="D456" s="69">
        <v>23</v>
      </c>
      <c r="E456" s="69"/>
      <c r="F456" s="70"/>
    </row>
    <row r="457" spans="1:6" s="66" customFormat="1" ht="25.5">
      <c r="A457" s="114">
        <f t="shared" si="29"/>
        <v>369</v>
      </c>
      <c r="B457" s="39" t="s">
        <v>537</v>
      </c>
      <c r="C457" s="68" t="s">
        <v>31</v>
      </c>
      <c r="D457" s="69">
        <v>27</v>
      </c>
      <c r="E457" s="69"/>
      <c r="F457" s="70"/>
    </row>
    <row r="458" spans="1:6" s="66" customFormat="1" ht="25.5">
      <c r="A458" s="114">
        <f t="shared" si="29"/>
        <v>370</v>
      </c>
      <c r="B458" s="39" t="s">
        <v>538</v>
      </c>
      <c r="C458" s="68" t="s">
        <v>31</v>
      </c>
      <c r="D458" s="69">
        <v>6</v>
      </c>
      <c r="E458" s="69"/>
      <c r="F458" s="70"/>
    </row>
    <row r="459" spans="1:6" s="66" customFormat="1">
      <c r="A459" s="114">
        <f t="shared" si="29"/>
        <v>371</v>
      </c>
      <c r="B459" s="39" t="s">
        <v>415</v>
      </c>
      <c r="C459" s="68" t="s">
        <v>31</v>
      </c>
      <c r="D459" s="69">
        <v>12</v>
      </c>
      <c r="E459" s="69"/>
      <c r="F459" s="70"/>
    </row>
    <row r="460" spans="1:6" s="66" customFormat="1">
      <c r="A460" s="114">
        <f t="shared" si="29"/>
        <v>372</v>
      </c>
      <c r="B460" s="39" t="s">
        <v>545</v>
      </c>
      <c r="C460" s="68" t="s">
        <v>31</v>
      </c>
      <c r="D460" s="69">
        <v>2</v>
      </c>
      <c r="E460" s="69"/>
      <c r="F460" s="70"/>
    </row>
    <row r="461" spans="1:6" s="66" customFormat="1">
      <c r="A461" s="114">
        <f t="shared" si="29"/>
        <v>373</v>
      </c>
      <c r="B461" s="39" t="s">
        <v>555</v>
      </c>
      <c r="C461" s="68" t="s">
        <v>31</v>
      </c>
      <c r="D461" s="69">
        <v>1</v>
      </c>
      <c r="E461" s="69"/>
      <c r="F461" s="70"/>
    </row>
    <row r="462" spans="1:6" s="66" customFormat="1">
      <c r="A462" s="114">
        <f t="shared" si="29"/>
        <v>374</v>
      </c>
      <c r="B462" s="39" t="s">
        <v>546</v>
      </c>
      <c r="C462" s="68" t="s">
        <v>31</v>
      </c>
      <c r="D462" s="69">
        <v>1</v>
      </c>
      <c r="E462" s="69"/>
      <c r="F462" s="70"/>
    </row>
    <row r="463" spans="1:6" s="66" customFormat="1">
      <c r="A463" s="114">
        <f t="shared" si="29"/>
        <v>375</v>
      </c>
      <c r="B463" s="39" t="s">
        <v>547</v>
      </c>
      <c r="C463" s="68" t="s">
        <v>31</v>
      </c>
      <c r="D463" s="69">
        <v>7</v>
      </c>
      <c r="E463" s="69"/>
      <c r="F463" s="70"/>
    </row>
    <row r="464" spans="1:6" s="66" customFormat="1">
      <c r="A464" s="114">
        <f t="shared" si="29"/>
        <v>376</v>
      </c>
      <c r="B464" s="39" t="s">
        <v>556</v>
      </c>
      <c r="C464" s="68" t="s">
        <v>31</v>
      </c>
      <c r="D464" s="69">
        <v>1</v>
      </c>
      <c r="E464" s="69"/>
      <c r="F464" s="70"/>
    </row>
    <row r="465" spans="1:6" s="66" customFormat="1">
      <c r="A465" s="114">
        <f t="shared" si="29"/>
        <v>377</v>
      </c>
      <c r="B465" s="39" t="s">
        <v>417</v>
      </c>
      <c r="C465" s="68" t="s">
        <v>31</v>
      </c>
      <c r="D465" s="69">
        <v>7</v>
      </c>
      <c r="E465" s="69"/>
      <c r="F465" s="70"/>
    </row>
    <row r="466" spans="1:6" s="66" customFormat="1">
      <c r="A466" s="114">
        <f t="shared" si="29"/>
        <v>378</v>
      </c>
      <c r="B466" s="39" t="s">
        <v>419</v>
      </c>
      <c r="C466" s="68" t="s">
        <v>31</v>
      </c>
      <c r="D466" s="69">
        <v>1</v>
      </c>
      <c r="E466" s="69"/>
      <c r="F466" s="70"/>
    </row>
    <row r="467" spans="1:6" s="66" customFormat="1">
      <c r="A467" s="71"/>
      <c r="B467" s="72" t="s">
        <v>608</v>
      </c>
      <c r="C467" s="68"/>
      <c r="D467" s="69"/>
      <c r="E467" s="69"/>
      <c r="F467" s="73"/>
    </row>
    <row r="468" spans="1:6" s="8" customFormat="1" ht="15.75">
      <c r="A468" s="26"/>
      <c r="B468" s="51" t="s">
        <v>606</v>
      </c>
      <c r="C468" s="238"/>
      <c r="D468" s="74"/>
      <c r="E468" s="48"/>
      <c r="F468" s="49"/>
    </row>
    <row r="469" spans="1:6" s="66" customFormat="1">
      <c r="A469" s="41" t="s">
        <v>420</v>
      </c>
      <c r="B469" s="32" t="s">
        <v>13</v>
      </c>
      <c r="C469" s="33"/>
      <c r="D469" s="42"/>
      <c r="E469" s="42"/>
      <c r="F469" s="42"/>
    </row>
    <row r="470" spans="1:6" s="66" customFormat="1">
      <c r="A470" s="67" t="s">
        <v>630</v>
      </c>
      <c r="B470" s="34" t="s">
        <v>540</v>
      </c>
      <c r="C470" s="68"/>
      <c r="D470" s="80"/>
      <c r="E470" s="69"/>
      <c r="F470" s="70"/>
    </row>
    <row r="471" spans="1:6" s="66" customFormat="1">
      <c r="A471" s="114">
        <f>A466+1</f>
        <v>379</v>
      </c>
      <c r="B471" s="39" t="s">
        <v>421</v>
      </c>
      <c r="C471" s="68" t="s">
        <v>31</v>
      </c>
      <c r="D471" s="80">
        <v>7.5</v>
      </c>
      <c r="E471" s="69"/>
      <c r="F471" s="70"/>
    </row>
    <row r="472" spans="1:6" s="66" customFormat="1">
      <c r="A472" s="114">
        <f t="shared" ref="A472:A476" si="30">A471+1</f>
        <v>380</v>
      </c>
      <c r="B472" s="39" t="s">
        <v>576</v>
      </c>
      <c r="C472" s="68" t="s">
        <v>31</v>
      </c>
      <c r="D472" s="80">
        <v>8</v>
      </c>
      <c r="E472" s="69"/>
      <c r="F472" s="70"/>
    </row>
    <row r="473" spans="1:6" s="66" customFormat="1">
      <c r="A473" s="114">
        <f t="shared" si="30"/>
        <v>381</v>
      </c>
      <c r="B473" s="39" t="s">
        <v>578</v>
      </c>
      <c r="C473" s="68" t="s">
        <v>31</v>
      </c>
      <c r="D473" s="80">
        <v>4</v>
      </c>
      <c r="E473" s="69"/>
      <c r="F473" s="70"/>
    </row>
    <row r="474" spans="1:6" s="66" customFormat="1">
      <c r="A474" s="114">
        <f t="shared" si="30"/>
        <v>382</v>
      </c>
      <c r="B474" s="39" t="s">
        <v>581</v>
      </c>
      <c r="C474" s="68" t="s">
        <v>31</v>
      </c>
      <c r="D474" s="80">
        <v>3</v>
      </c>
      <c r="E474" s="69"/>
      <c r="F474" s="70"/>
    </row>
    <row r="475" spans="1:6" s="66" customFormat="1">
      <c r="A475" s="114">
        <f t="shared" si="30"/>
        <v>383</v>
      </c>
      <c r="B475" s="39" t="s">
        <v>426</v>
      </c>
      <c r="C475" s="68" t="s">
        <v>31</v>
      </c>
      <c r="D475" s="80">
        <v>4</v>
      </c>
      <c r="E475" s="69"/>
      <c r="F475" s="70"/>
    </row>
    <row r="476" spans="1:6" s="66" customFormat="1">
      <c r="A476" s="114">
        <f t="shared" si="30"/>
        <v>384</v>
      </c>
      <c r="B476" s="39" t="s">
        <v>429</v>
      </c>
      <c r="C476" s="68" t="s">
        <v>31</v>
      </c>
      <c r="D476" s="80">
        <v>1</v>
      </c>
      <c r="E476" s="69"/>
      <c r="F476" s="70"/>
    </row>
    <row r="477" spans="1:6" s="66" customFormat="1">
      <c r="A477" s="71"/>
      <c r="B477" s="72" t="s">
        <v>619</v>
      </c>
      <c r="C477" s="68"/>
      <c r="D477" s="80"/>
      <c r="E477" s="69"/>
      <c r="F477" s="73"/>
    </row>
    <row r="478" spans="1:6" s="66" customFormat="1">
      <c r="A478" s="67" t="s">
        <v>631</v>
      </c>
      <c r="B478" s="34" t="s">
        <v>543</v>
      </c>
      <c r="C478" s="68"/>
      <c r="D478" s="80"/>
      <c r="E478" s="69"/>
      <c r="F478" s="70"/>
    </row>
    <row r="479" spans="1:6" s="66" customFormat="1">
      <c r="A479" s="114">
        <f>A476+1</f>
        <v>385</v>
      </c>
      <c r="B479" s="39" t="s">
        <v>421</v>
      </c>
      <c r="C479" s="68" t="s">
        <v>29</v>
      </c>
      <c r="D479" s="80">
        <v>1.9</v>
      </c>
      <c r="E479" s="69"/>
      <c r="F479" s="70"/>
    </row>
    <row r="480" spans="1:6" s="66" customFormat="1">
      <c r="A480" s="114">
        <f t="shared" ref="A480:A496" si="31">A479+1</f>
        <v>386</v>
      </c>
      <c r="B480" s="39" t="s">
        <v>421</v>
      </c>
      <c r="C480" s="68" t="s">
        <v>29</v>
      </c>
      <c r="D480" s="80">
        <v>15.25</v>
      </c>
      <c r="E480" s="69"/>
      <c r="F480" s="70"/>
    </row>
    <row r="481" spans="1:6" s="66" customFormat="1">
      <c r="A481" s="114">
        <f t="shared" si="31"/>
        <v>387</v>
      </c>
      <c r="B481" s="39" t="s">
        <v>422</v>
      </c>
      <c r="C481" s="68" t="s">
        <v>29</v>
      </c>
      <c r="D481" s="80">
        <v>7</v>
      </c>
      <c r="E481" s="69"/>
      <c r="F481" s="70"/>
    </row>
    <row r="482" spans="1:6" s="66" customFormat="1">
      <c r="A482" s="114">
        <f t="shared" si="31"/>
        <v>388</v>
      </c>
      <c r="B482" s="39" t="s">
        <v>583</v>
      </c>
      <c r="C482" s="68" t="s">
        <v>31</v>
      </c>
      <c r="D482" s="80">
        <v>5</v>
      </c>
      <c r="E482" s="69"/>
      <c r="F482" s="70"/>
    </row>
    <row r="483" spans="1:6" s="66" customFormat="1">
      <c r="A483" s="114">
        <f t="shared" si="31"/>
        <v>389</v>
      </c>
      <c r="B483" s="39" t="s">
        <v>576</v>
      </c>
      <c r="C483" s="68" t="s">
        <v>31</v>
      </c>
      <c r="D483" s="80">
        <v>14</v>
      </c>
      <c r="E483" s="69"/>
      <c r="F483" s="70"/>
    </row>
    <row r="484" spans="1:6" s="66" customFormat="1">
      <c r="A484" s="114">
        <f t="shared" si="31"/>
        <v>390</v>
      </c>
      <c r="B484" s="39" t="s">
        <v>577</v>
      </c>
      <c r="C484" s="68" t="s">
        <v>31</v>
      </c>
      <c r="D484" s="80">
        <v>7</v>
      </c>
      <c r="E484" s="69"/>
      <c r="F484" s="70"/>
    </row>
    <row r="485" spans="1:6" s="66" customFormat="1">
      <c r="A485" s="114">
        <f t="shared" si="31"/>
        <v>391</v>
      </c>
      <c r="B485" s="39" t="s">
        <v>584</v>
      </c>
      <c r="C485" s="68" t="s">
        <v>31</v>
      </c>
      <c r="D485" s="80">
        <v>4</v>
      </c>
      <c r="E485" s="69"/>
      <c r="F485" s="70"/>
    </row>
    <row r="486" spans="1:6" s="66" customFormat="1">
      <c r="A486" s="114">
        <f t="shared" si="31"/>
        <v>392</v>
      </c>
      <c r="B486" s="39" t="s">
        <v>578</v>
      </c>
      <c r="C486" s="68" t="s">
        <v>31</v>
      </c>
      <c r="D486" s="80">
        <v>12</v>
      </c>
      <c r="E486" s="69"/>
      <c r="F486" s="70"/>
    </row>
    <row r="487" spans="1:6" s="66" customFormat="1">
      <c r="A487" s="114">
        <f t="shared" si="31"/>
        <v>393</v>
      </c>
      <c r="B487" s="39" t="s">
        <v>579</v>
      </c>
      <c r="C487" s="68" t="s">
        <v>31</v>
      </c>
      <c r="D487" s="80">
        <v>4</v>
      </c>
      <c r="E487" s="69"/>
      <c r="F487" s="70"/>
    </row>
    <row r="488" spans="1:6" s="66" customFormat="1">
      <c r="A488" s="114">
        <f t="shared" si="31"/>
        <v>394</v>
      </c>
      <c r="B488" s="39" t="s">
        <v>580</v>
      </c>
      <c r="C488" s="68" t="s">
        <v>31</v>
      </c>
      <c r="D488" s="80">
        <v>5</v>
      </c>
      <c r="E488" s="69"/>
      <c r="F488" s="70"/>
    </row>
    <row r="489" spans="1:6" s="66" customFormat="1">
      <c r="A489" s="114">
        <f t="shared" si="31"/>
        <v>395</v>
      </c>
      <c r="B489" s="39" t="s">
        <v>581</v>
      </c>
      <c r="C489" s="68" t="s">
        <v>31</v>
      </c>
      <c r="D489" s="80">
        <v>6</v>
      </c>
      <c r="E489" s="69"/>
      <c r="F489" s="70"/>
    </row>
    <row r="490" spans="1:6" s="66" customFormat="1">
      <c r="A490" s="114">
        <f t="shared" si="31"/>
        <v>396</v>
      </c>
      <c r="B490" s="39" t="s">
        <v>582</v>
      </c>
      <c r="C490" s="68" t="s">
        <v>31</v>
      </c>
      <c r="D490" s="80">
        <v>2</v>
      </c>
      <c r="E490" s="69"/>
      <c r="F490" s="70"/>
    </row>
    <row r="491" spans="1:6" s="66" customFormat="1">
      <c r="A491" s="114">
        <f t="shared" si="31"/>
        <v>397</v>
      </c>
      <c r="B491" s="39" t="s">
        <v>424</v>
      </c>
      <c r="C491" s="68" t="s">
        <v>31</v>
      </c>
      <c r="D491" s="80">
        <v>7</v>
      </c>
      <c r="E491" s="69"/>
      <c r="F491" s="70"/>
    </row>
    <row r="492" spans="1:6" s="66" customFormat="1">
      <c r="A492" s="114">
        <f t="shared" si="31"/>
        <v>398</v>
      </c>
      <c r="B492" s="39" t="s">
        <v>585</v>
      </c>
      <c r="C492" s="68" t="s">
        <v>31</v>
      </c>
      <c r="D492" s="80">
        <v>5</v>
      </c>
      <c r="E492" s="69"/>
      <c r="F492" s="70"/>
    </row>
    <row r="493" spans="1:6" s="66" customFormat="1">
      <c r="A493" s="114">
        <f t="shared" si="31"/>
        <v>399</v>
      </c>
      <c r="B493" s="39" t="s">
        <v>425</v>
      </c>
      <c r="C493" s="68" t="s">
        <v>31</v>
      </c>
      <c r="D493" s="80">
        <v>7</v>
      </c>
      <c r="E493" s="69"/>
      <c r="F493" s="70"/>
    </row>
    <row r="494" spans="1:6" s="66" customFormat="1">
      <c r="A494" s="114">
        <f t="shared" si="31"/>
        <v>400</v>
      </c>
      <c r="B494" s="39" t="s">
        <v>426</v>
      </c>
      <c r="C494" s="68" t="s">
        <v>31</v>
      </c>
      <c r="D494" s="80">
        <v>11</v>
      </c>
      <c r="E494" s="69"/>
      <c r="F494" s="70"/>
    </row>
    <row r="495" spans="1:6" s="66" customFormat="1">
      <c r="A495" s="114">
        <f t="shared" si="31"/>
        <v>401</v>
      </c>
      <c r="B495" s="39" t="s">
        <v>586</v>
      </c>
      <c r="C495" s="68" t="s">
        <v>31</v>
      </c>
      <c r="D495" s="80">
        <v>2</v>
      </c>
      <c r="E495" s="69"/>
      <c r="F495" s="70"/>
    </row>
    <row r="496" spans="1:6" s="66" customFormat="1">
      <c r="A496" s="114">
        <f t="shared" si="31"/>
        <v>402</v>
      </c>
      <c r="B496" s="39" t="s">
        <v>429</v>
      </c>
      <c r="C496" s="68" t="s">
        <v>31</v>
      </c>
      <c r="D496" s="80">
        <v>1</v>
      </c>
      <c r="E496" s="69"/>
      <c r="F496" s="70"/>
    </row>
    <row r="497" spans="1:6" s="66" customFormat="1">
      <c r="A497" s="71"/>
      <c r="B497" s="72" t="s">
        <v>618</v>
      </c>
      <c r="C497" s="68"/>
      <c r="D497" s="80"/>
      <c r="E497" s="69"/>
      <c r="F497" s="73"/>
    </row>
    <row r="498" spans="1:6" s="66" customFormat="1">
      <c r="A498" s="67" t="s">
        <v>632</v>
      </c>
      <c r="B498" s="34" t="s">
        <v>701</v>
      </c>
      <c r="C498" s="68"/>
      <c r="D498" s="80"/>
      <c r="E498" s="69"/>
      <c r="F498" s="70"/>
    </row>
    <row r="499" spans="1:6" s="66" customFormat="1">
      <c r="A499" s="114">
        <f>A496+1</f>
        <v>403</v>
      </c>
      <c r="B499" s="39" t="s">
        <v>421</v>
      </c>
      <c r="C499" s="68" t="s">
        <v>29</v>
      </c>
      <c r="D499" s="80">
        <v>20.65</v>
      </c>
      <c r="E499" s="69"/>
      <c r="F499" s="70"/>
    </row>
    <row r="500" spans="1:6" s="66" customFormat="1">
      <c r="A500" s="114">
        <f t="shared" ref="A500:A514" si="32">A499+1</f>
        <v>404</v>
      </c>
      <c r="B500" s="39" t="s">
        <v>422</v>
      </c>
      <c r="C500" s="68" t="s">
        <v>29</v>
      </c>
      <c r="D500" s="80">
        <v>36</v>
      </c>
      <c r="E500" s="69"/>
      <c r="F500" s="70"/>
    </row>
    <row r="501" spans="1:6" s="66" customFormat="1">
      <c r="A501" s="114">
        <f t="shared" si="32"/>
        <v>405</v>
      </c>
      <c r="B501" s="39" t="s">
        <v>576</v>
      </c>
      <c r="C501" s="68" t="s">
        <v>31</v>
      </c>
      <c r="D501" s="80">
        <v>36</v>
      </c>
      <c r="E501" s="69"/>
      <c r="F501" s="70"/>
    </row>
    <row r="502" spans="1:6" s="66" customFormat="1">
      <c r="A502" s="114">
        <f t="shared" si="32"/>
        <v>406</v>
      </c>
      <c r="B502" s="39" t="s">
        <v>577</v>
      </c>
      <c r="C502" s="68" t="s">
        <v>31</v>
      </c>
      <c r="D502" s="80">
        <v>12</v>
      </c>
      <c r="E502" s="69"/>
      <c r="F502" s="70"/>
    </row>
    <row r="503" spans="1:6" s="66" customFormat="1">
      <c r="A503" s="114">
        <f t="shared" si="32"/>
        <v>407</v>
      </c>
      <c r="B503" s="39" t="s">
        <v>578</v>
      </c>
      <c r="C503" s="68" t="s">
        <v>31</v>
      </c>
      <c r="D503" s="80">
        <v>12</v>
      </c>
      <c r="E503" s="69"/>
      <c r="F503" s="70"/>
    </row>
    <row r="504" spans="1:6" s="66" customFormat="1">
      <c r="A504" s="114">
        <f t="shared" si="32"/>
        <v>408</v>
      </c>
      <c r="B504" s="39" t="s">
        <v>579</v>
      </c>
      <c r="C504" s="68" t="s">
        <v>31</v>
      </c>
      <c r="D504" s="80">
        <v>24</v>
      </c>
      <c r="E504" s="69"/>
      <c r="F504" s="70"/>
    </row>
    <row r="505" spans="1:6" s="66" customFormat="1">
      <c r="A505" s="114">
        <f t="shared" si="32"/>
        <v>409</v>
      </c>
      <c r="B505" s="39" t="s">
        <v>580</v>
      </c>
      <c r="C505" s="68" t="s">
        <v>31</v>
      </c>
      <c r="D505" s="80">
        <v>12</v>
      </c>
      <c r="E505" s="69"/>
      <c r="F505" s="70"/>
    </row>
    <row r="506" spans="1:6" s="66" customFormat="1">
      <c r="A506" s="114">
        <f t="shared" si="32"/>
        <v>410</v>
      </c>
      <c r="B506" s="39" t="s">
        <v>581</v>
      </c>
      <c r="C506" s="68" t="s">
        <v>31</v>
      </c>
      <c r="D506" s="80">
        <v>21</v>
      </c>
      <c r="E506" s="69"/>
      <c r="F506" s="70"/>
    </row>
    <row r="507" spans="1:6" s="66" customFormat="1">
      <c r="A507" s="114">
        <f t="shared" si="32"/>
        <v>411</v>
      </c>
      <c r="B507" s="39" t="s">
        <v>582</v>
      </c>
      <c r="C507" s="68" t="s">
        <v>31</v>
      </c>
      <c r="D507" s="80">
        <v>11</v>
      </c>
      <c r="E507" s="69"/>
      <c r="F507" s="70"/>
    </row>
    <row r="508" spans="1:6" s="66" customFormat="1">
      <c r="A508" s="114">
        <f t="shared" si="32"/>
        <v>412</v>
      </c>
      <c r="B508" s="39" t="s">
        <v>423</v>
      </c>
      <c r="C508" s="68" t="s">
        <v>31</v>
      </c>
      <c r="D508" s="80">
        <v>3</v>
      </c>
      <c r="E508" s="69"/>
      <c r="F508" s="70"/>
    </row>
    <row r="509" spans="1:6" s="66" customFormat="1">
      <c r="A509" s="114">
        <f t="shared" si="32"/>
        <v>413</v>
      </c>
      <c r="B509" s="39" t="s">
        <v>585</v>
      </c>
      <c r="C509" s="68" t="s">
        <v>31</v>
      </c>
      <c r="D509" s="80">
        <v>12</v>
      </c>
      <c r="E509" s="69"/>
      <c r="F509" s="70"/>
    </row>
    <row r="510" spans="1:6" s="66" customFormat="1">
      <c r="A510" s="114">
        <f t="shared" si="32"/>
        <v>414</v>
      </c>
      <c r="B510" s="39" t="s">
        <v>424</v>
      </c>
      <c r="C510" s="68" t="s">
        <v>31</v>
      </c>
      <c r="D510" s="80">
        <v>12</v>
      </c>
      <c r="E510" s="69"/>
      <c r="F510" s="70"/>
    </row>
    <row r="511" spans="1:6" s="66" customFormat="1">
      <c r="A511" s="114">
        <f t="shared" si="32"/>
        <v>415</v>
      </c>
      <c r="B511" s="39" t="s">
        <v>425</v>
      </c>
      <c r="C511" s="68" t="s">
        <v>31</v>
      </c>
      <c r="D511" s="80">
        <v>12</v>
      </c>
      <c r="E511" s="69"/>
      <c r="F511" s="70"/>
    </row>
    <row r="512" spans="1:6" s="66" customFormat="1">
      <c r="A512" s="114">
        <f t="shared" si="32"/>
        <v>416</v>
      </c>
      <c r="B512" s="39" t="s">
        <v>426</v>
      </c>
      <c r="C512" s="68" t="s">
        <v>31</v>
      </c>
      <c r="D512" s="80">
        <v>12</v>
      </c>
      <c r="E512" s="69"/>
      <c r="F512" s="70"/>
    </row>
    <row r="513" spans="1:6" s="66" customFormat="1">
      <c r="A513" s="114">
        <f t="shared" si="32"/>
        <v>417</v>
      </c>
      <c r="B513" s="39" t="s">
        <v>427</v>
      </c>
      <c r="C513" s="68" t="s">
        <v>31</v>
      </c>
      <c r="D513" s="80">
        <v>8</v>
      </c>
      <c r="E513" s="69"/>
      <c r="F513" s="70"/>
    </row>
    <row r="514" spans="1:6" s="66" customFormat="1">
      <c r="A514" s="114">
        <f t="shared" si="32"/>
        <v>418</v>
      </c>
      <c r="B514" s="39" t="s">
        <v>429</v>
      </c>
      <c r="C514" s="68" t="s">
        <v>31</v>
      </c>
      <c r="D514" s="80">
        <v>12</v>
      </c>
      <c r="E514" s="69"/>
      <c r="F514" s="70"/>
    </row>
    <row r="515" spans="1:6" s="66" customFormat="1">
      <c r="A515" s="71"/>
      <c r="B515" s="72" t="s">
        <v>617</v>
      </c>
      <c r="C515" s="68"/>
      <c r="D515" s="80"/>
      <c r="E515" s="69"/>
      <c r="F515" s="73"/>
    </row>
    <row r="516" spans="1:6" s="66" customFormat="1">
      <c r="A516" s="67" t="s">
        <v>633</v>
      </c>
      <c r="B516" s="34" t="s">
        <v>551</v>
      </c>
      <c r="C516" s="68"/>
      <c r="D516" s="80"/>
      <c r="E516" s="69"/>
      <c r="F516" s="70"/>
    </row>
    <row r="517" spans="1:6" s="66" customFormat="1">
      <c r="A517" s="114">
        <f>A514+1</f>
        <v>419</v>
      </c>
      <c r="B517" s="39" t="s">
        <v>587</v>
      </c>
      <c r="C517" s="68" t="s">
        <v>29</v>
      </c>
      <c r="D517" s="80">
        <v>2.8</v>
      </c>
      <c r="E517" s="69"/>
      <c r="F517" s="70"/>
    </row>
    <row r="518" spans="1:6" s="66" customFormat="1">
      <c r="A518" s="114">
        <f t="shared" ref="A518:A542" si="33">A517+1</f>
        <v>420</v>
      </c>
      <c r="B518" s="39" t="s">
        <v>421</v>
      </c>
      <c r="C518" s="68" t="s">
        <v>29</v>
      </c>
      <c r="D518" s="80">
        <v>13.1</v>
      </c>
      <c r="E518" s="69"/>
      <c r="F518" s="70"/>
    </row>
    <row r="519" spans="1:6" s="66" customFormat="1">
      <c r="A519" s="114">
        <f t="shared" si="33"/>
        <v>421</v>
      </c>
      <c r="B519" s="39" t="s">
        <v>422</v>
      </c>
      <c r="C519" s="68" t="s">
        <v>29</v>
      </c>
      <c r="D519" s="80">
        <v>1</v>
      </c>
      <c r="E519" s="69"/>
      <c r="F519" s="70"/>
    </row>
    <row r="520" spans="1:6" s="66" customFormat="1" ht="25.5">
      <c r="A520" s="114">
        <f t="shared" si="33"/>
        <v>422</v>
      </c>
      <c r="B520" s="39" t="s">
        <v>588</v>
      </c>
      <c r="C520" s="68" t="s">
        <v>29</v>
      </c>
      <c r="D520" s="80">
        <v>5.15</v>
      </c>
      <c r="E520" s="69"/>
      <c r="F520" s="70"/>
    </row>
    <row r="521" spans="1:6" s="66" customFormat="1" ht="25.5">
      <c r="A521" s="114">
        <f t="shared" si="33"/>
        <v>423</v>
      </c>
      <c r="B521" s="39" t="s">
        <v>589</v>
      </c>
      <c r="C521" s="68" t="s">
        <v>29</v>
      </c>
      <c r="D521" s="80">
        <v>6.75</v>
      </c>
      <c r="E521" s="69"/>
      <c r="F521" s="70"/>
    </row>
    <row r="522" spans="1:6" s="66" customFormat="1">
      <c r="A522" s="114">
        <f t="shared" si="33"/>
        <v>424</v>
      </c>
      <c r="B522" s="39" t="s">
        <v>583</v>
      </c>
      <c r="C522" s="68" t="s">
        <v>31</v>
      </c>
      <c r="D522" s="80">
        <v>8</v>
      </c>
      <c r="E522" s="69"/>
      <c r="F522" s="70"/>
    </row>
    <row r="523" spans="1:6" s="66" customFormat="1">
      <c r="A523" s="114">
        <f t="shared" si="33"/>
        <v>425</v>
      </c>
      <c r="B523" s="39" t="s">
        <v>576</v>
      </c>
      <c r="C523" s="68" t="s">
        <v>31</v>
      </c>
      <c r="D523" s="80">
        <v>12</v>
      </c>
      <c r="E523" s="69"/>
      <c r="F523" s="70"/>
    </row>
    <row r="524" spans="1:6" s="66" customFormat="1">
      <c r="A524" s="114">
        <f t="shared" si="33"/>
        <v>426</v>
      </c>
      <c r="B524" s="39" t="s">
        <v>577</v>
      </c>
      <c r="C524" s="68" t="s">
        <v>31</v>
      </c>
      <c r="D524" s="80">
        <v>6</v>
      </c>
      <c r="E524" s="69"/>
      <c r="F524" s="70"/>
    </row>
    <row r="525" spans="1:6" s="66" customFormat="1">
      <c r="A525" s="114">
        <f t="shared" si="33"/>
        <v>427</v>
      </c>
      <c r="B525" s="39" t="s">
        <v>590</v>
      </c>
      <c r="C525" s="68" t="s">
        <v>31</v>
      </c>
      <c r="D525" s="80">
        <v>2</v>
      </c>
      <c r="E525" s="69"/>
      <c r="F525" s="70"/>
    </row>
    <row r="526" spans="1:6" s="66" customFormat="1">
      <c r="A526" s="114">
        <f t="shared" si="33"/>
        <v>428</v>
      </c>
      <c r="B526" s="39" t="s">
        <v>591</v>
      </c>
      <c r="C526" s="68" t="s">
        <v>31</v>
      </c>
      <c r="D526" s="80">
        <v>4</v>
      </c>
      <c r="E526" s="69"/>
      <c r="F526" s="70"/>
    </row>
    <row r="527" spans="1:6" s="66" customFormat="1">
      <c r="A527" s="114">
        <f t="shared" si="33"/>
        <v>429</v>
      </c>
      <c r="B527" s="39" t="s">
        <v>584</v>
      </c>
      <c r="C527" s="68" t="s">
        <v>31</v>
      </c>
      <c r="D527" s="80">
        <v>5</v>
      </c>
      <c r="E527" s="69"/>
      <c r="F527" s="70"/>
    </row>
    <row r="528" spans="1:6" s="66" customFormat="1">
      <c r="A528" s="114">
        <f t="shared" si="33"/>
        <v>430</v>
      </c>
      <c r="B528" s="39" t="s">
        <v>578</v>
      </c>
      <c r="C528" s="68" t="s">
        <v>31</v>
      </c>
      <c r="D528" s="80">
        <v>7</v>
      </c>
      <c r="E528" s="69"/>
      <c r="F528" s="70"/>
    </row>
    <row r="529" spans="1:6" s="66" customFormat="1">
      <c r="A529" s="114">
        <f t="shared" si="33"/>
        <v>431</v>
      </c>
      <c r="B529" s="39" t="s">
        <v>579</v>
      </c>
      <c r="C529" s="68" t="s">
        <v>31</v>
      </c>
      <c r="D529" s="80">
        <v>3</v>
      </c>
      <c r="E529" s="69"/>
      <c r="F529" s="70"/>
    </row>
    <row r="530" spans="1:6" s="66" customFormat="1">
      <c r="A530" s="114">
        <f t="shared" si="33"/>
        <v>432</v>
      </c>
      <c r="B530" s="39" t="s">
        <v>580</v>
      </c>
      <c r="C530" s="68" t="s">
        <v>31</v>
      </c>
      <c r="D530" s="80">
        <v>3</v>
      </c>
      <c r="E530" s="69"/>
      <c r="F530" s="70"/>
    </row>
    <row r="531" spans="1:6" s="66" customFormat="1">
      <c r="A531" s="114">
        <f t="shared" si="33"/>
        <v>433</v>
      </c>
      <c r="B531" s="39" t="s">
        <v>592</v>
      </c>
      <c r="C531" s="68" t="s">
        <v>31</v>
      </c>
      <c r="D531" s="80">
        <v>3</v>
      </c>
      <c r="E531" s="69"/>
      <c r="F531" s="70"/>
    </row>
    <row r="532" spans="1:6" s="66" customFormat="1">
      <c r="A532" s="114">
        <f t="shared" si="33"/>
        <v>434</v>
      </c>
      <c r="B532" s="39" t="s">
        <v>593</v>
      </c>
      <c r="C532" s="68" t="s">
        <v>31</v>
      </c>
      <c r="D532" s="80">
        <v>2</v>
      </c>
      <c r="E532" s="69"/>
      <c r="F532" s="70"/>
    </row>
    <row r="533" spans="1:6" s="66" customFormat="1">
      <c r="A533" s="114">
        <f t="shared" si="33"/>
        <v>435</v>
      </c>
      <c r="B533" s="39" t="s">
        <v>594</v>
      </c>
      <c r="C533" s="68" t="s">
        <v>31</v>
      </c>
      <c r="D533" s="80">
        <v>4</v>
      </c>
      <c r="E533" s="69"/>
      <c r="F533" s="70"/>
    </row>
    <row r="534" spans="1:6" s="66" customFormat="1">
      <c r="A534" s="114">
        <f t="shared" si="33"/>
        <v>436</v>
      </c>
      <c r="B534" s="39" t="s">
        <v>581</v>
      </c>
      <c r="C534" s="68" t="s">
        <v>31</v>
      </c>
      <c r="D534" s="80">
        <v>6</v>
      </c>
      <c r="E534" s="69"/>
      <c r="F534" s="70"/>
    </row>
    <row r="535" spans="1:6" s="66" customFormat="1">
      <c r="A535" s="114">
        <f t="shared" si="33"/>
        <v>437</v>
      </c>
      <c r="B535" s="39" t="s">
        <v>582</v>
      </c>
      <c r="C535" s="68" t="s">
        <v>31</v>
      </c>
      <c r="D535" s="80">
        <v>3</v>
      </c>
      <c r="E535" s="69"/>
      <c r="F535" s="70"/>
    </row>
    <row r="536" spans="1:6" s="66" customFormat="1">
      <c r="A536" s="114">
        <f t="shared" si="33"/>
        <v>438</v>
      </c>
      <c r="B536" s="39" t="s">
        <v>595</v>
      </c>
      <c r="C536" s="68" t="s">
        <v>31</v>
      </c>
      <c r="D536" s="80">
        <v>1</v>
      </c>
      <c r="E536" s="69"/>
      <c r="F536" s="70"/>
    </row>
    <row r="537" spans="1:6" s="66" customFormat="1">
      <c r="A537" s="114">
        <f t="shared" si="33"/>
        <v>439</v>
      </c>
      <c r="B537" s="39" t="s">
        <v>424</v>
      </c>
      <c r="C537" s="68" t="s">
        <v>31</v>
      </c>
      <c r="D537" s="80">
        <v>4</v>
      </c>
      <c r="E537" s="69"/>
      <c r="F537" s="70"/>
    </row>
    <row r="538" spans="1:6" s="66" customFormat="1">
      <c r="A538" s="114">
        <f t="shared" si="33"/>
        <v>440</v>
      </c>
      <c r="B538" s="39" t="s">
        <v>585</v>
      </c>
      <c r="C538" s="68" t="s">
        <v>31</v>
      </c>
      <c r="D538" s="80">
        <v>20</v>
      </c>
      <c r="E538" s="69"/>
      <c r="F538" s="70"/>
    </row>
    <row r="539" spans="1:6" s="66" customFormat="1">
      <c r="A539" s="114">
        <f t="shared" si="33"/>
        <v>441</v>
      </c>
      <c r="B539" s="39" t="s">
        <v>596</v>
      </c>
      <c r="C539" s="68" t="s">
        <v>31</v>
      </c>
      <c r="D539" s="80">
        <v>1</v>
      </c>
      <c r="E539" s="69"/>
      <c r="F539" s="70"/>
    </row>
    <row r="540" spans="1:6" s="66" customFormat="1">
      <c r="A540" s="114">
        <f t="shared" si="33"/>
        <v>442</v>
      </c>
      <c r="B540" s="39" t="s">
        <v>425</v>
      </c>
      <c r="C540" s="68" t="s">
        <v>31</v>
      </c>
      <c r="D540" s="80">
        <v>4</v>
      </c>
      <c r="E540" s="69"/>
      <c r="F540" s="70"/>
    </row>
    <row r="541" spans="1:6" s="66" customFormat="1">
      <c r="A541" s="114">
        <f t="shared" si="33"/>
        <v>443</v>
      </c>
      <c r="B541" s="39" t="s">
        <v>426</v>
      </c>
      <c r="C541" s="68" t="s">
        <v>31</v>
      </c>
      <c r="D541" s="80">
        <v>8</v>
      </c>
      <c r="E541" s="69"/>
      <c r="F541" s="70"/>
    </row>
    <row r="542" spans="1:6" s="66" customFormat="1">
      <c r="A542" s="114">
        <f t="shared" si="33"/>
        <v>444</v>
      </c>
      <c r="B542" s="39" t="s">
        <v>429</v>
      </c>
      <c r="C542" s="68" t="s">
        <v>31</v>
      </c>
      <c r="D542" s="80">
        <v>3</v>
      </c>
      <c r="E542" s="69"/>
      <c r="F542" s="70"/>
    </row>
    <row r="543" spans="1:6" s="66" customFormat="1">
      <c r="A543" s="71"/>
      <c r="B543" s="72" t="s">
        <v>616</v>
      </c>
      <c r="C543" s="68"/>
      <c r="D543" s="80"/>
      <c r="E543" s="69"/>
      <c r="F543" s="70"/>
    </row>
    <row r="544" spans="1:6" s="66" customFormat="1">
      <c r="A544" s="67" t="s">
        <v>629</v>
      </c>
      <c r="B544" s="34" t="s">
        <v>554</v>
      </c>
      <c r="C544" s="68"/>
      <c r="D544" s="80"/>
      <c r="E544" s="69"/>
      <c r="F544" s="70"/>
    </row>
    <row r="545" spans="1:6" s="66" customFormat="1">
      <c r="A545" s="114">
        <f>A542+1</f>
        <v>445</v>
      </c>
      <c r="B545" s="39" t="s">
        <v>587</v>
      </c>
      <c r="C545" s="68" t="s">
        <v>29</v>
      </c>
      <c r="D545" s="80">
        <v>2.5499999999999998</v>
      </c>
      <c r="E545" s="69"/>
      <c r="F545" s="70"/>
    </row>
    <row r="546" spans="1:6" s="66" customFormat="1">
      <c r="A546" s="114">
        <f t="shared" ref="A546:A568" si="34">A545+1</f>
        <v>446</v>
      </c>
      <c r="B546" s="39" t="s">
        <v>421</v>
      </c>
      <c r="C546" s="68" t="s">
        <v>29</v>
      </c>
      <c r="D546" s="80">
        <v>5.8</v>
      </c>
      <c r="E546" s="69"/>
      <c r="F546" s="70"/>
    </row>
    <row r="547" spans="1:6" s="66" customFormat="1">
      <c r="A547" s="114">
        <f t="shared" si="34"/>
        <v>447</v>
      </c>
      <c r="B547" s="39" t="s">
        <v>422</v>
      </c>
      <c r="C547" s="68" t="s">
        <v>29</v>
      </c>
      <c r="D547" s="80">
        <v>2</v>
      </c>
      <c r="E547" s="69"/>
      <c r="F547" s="70"/>
    </row>
    <row r="548" spans="1:6" s="66" customFormat="1" ht="25.5">
      <c r="A548" s="114">
        <f t="shared" si="34"/>
        <v>448</v>
      </c>
      <c r="B548" s="39" t="s">
        <v>588</v>
      </c>
      <c r="C548" s="68" t="s">
        <v>29</v>
      </c>
      <c r="D548" s="80">
        <v>8.6999999999999993</v>
      </c>
      <c r="E548" s="69"/>
      <c r="F548" s="70"/>
    </row>
    <row r="549" spans="1:6" s="66" customFormat="1">
      <c r="A549" s="114">
        <f t="shared" si="34"/>
        <v>449</v>
      </c>
      <c r="B549" s="39" t="s">
        <v>583</v>
      </c>
      <c r="C549" s="68" t="s">
        <v>31</v>
      </c>
      <c r="D549" s="80">
        <v>4</v>
      </c>
      <c r="E549" s="69"/>
      <c r="F549" s="70"/>
    </row>
    <row r="550" spans="1:6" s="66" customFormat="1">
      <c r="A550" s="114">
        <f t="shared" si="34"/>
        <v>450</v>
      </c>
      <c r="B550" s="39" t="s">
        <v>576</v>
      </c>
      <c r="C550" s="68" t="s">
        <v>31</v>
      </c>
      <c r="D550" s="80">
        <v>8</v>
      </c>
      <c r="E550" s="69"/>
      <c r="F550" s="70"/>
    </row>
    <row r="551" spans="1:6" s="66" customFormat="1">
      <c r="A551" s="114">
        <f t="shared" si="34"/>
        <v>451</v>
      </c>
      <c r="B551" s="39" t="s">
        <v>577</v>
      </c>
      <c r="C551" s="68" t="s">
        <v>31</v>
      </c>
      <c r="D551" s="80">
        <v>6</v>
      </c>
      <c r="E551" s="69"/>
      <c r="F551" s="70"/>
    </row>
    <row r="552" spans="1:6" s="66" customFormat="1">
      <c r="A552" s="114">
        <f t="shared" si="34"/>
        <v>452</v>
      </c>
      <c r="B552" s="39" t="s">
        <v>591</v>
      </c>
      <c r="C552" s="68" t="s">
        <v>31</v>
      </c>
      <c r="D552" s="80">
        <v>6</v>
      </c>
      <c r="E552" s="69"/>
      <c r="F552" s="70"/>
    </row>
    <row r="553" spans="1:6" s="66" customFormat="1">
      <c r="A553" s="114">
        <f t="shared" si="34"/>
        <v>453</v>
      </c>
      <c r="B553" s="39" t="s">
        <v>584</v>
      </c>
      <c r="C553" s="68" t="s">
        <v>31</v>
      </c>
      <c r="D553" s="80">
        <v>2</v>
      </c>
      <c r="E553" s="69"/>
      <c r="F553" s="70"/>
    </row>
    <row r="554" spans="1:6" s="66" customFormat="1">
      <c r="A554" s="114">
        <f t="shared" si="34"/>
        <v>454</v>
      </c>
      <c r="B554" s="39" t="s">
        <v>578</v>
      </c>
      <c r="C554" s="68" t="s">
        <v>31</v>
      </c>
      <c r="D554" s="80">
        <v>2</v>
      </c>
      <c r="E554" s="69"/>
      <c r="F554" s="70"/>
    </row>
    <row r="555" spans="1:6" s="66" customFormat="1">
      <c r="A555" s="114">
        <f t="shared" si="34"/>
        <v>455</v>
      </c>
      <c r="B555" s="39" t="s">
        <v>579</v>
      </c>
      <c r="C555" s="68" t="s">
        <v>31</v>
      </c>
      <c r="D555" s="80">
        <v>7</v>
      </c>
      <c r="E555" s="69"/>
      <c r="F555" s="70"/>
    </row>
    <row r="556" spans="1:6" s="66" customFormat="1">
      <c r="A556" s="114">
        <f t="shared" si="34"/>
        <v>456</v>
      </c>
      <c r="B556" s="39" t="s">
        <v>580</v>
      </c>
      <c r="C556" s="68" t="s">
        <v>31</v>
      </c>
      <c r="D556" s="80">
        <v>3</v>
      </c>
      <c r="E556" s="69"/>
      <c r="F556" s="70"/>
    </row>
    <row r="557" spans="1:6" s="66" customFormat="1">
      <c r="A557" s="114">
        <f t="shared" si="34"/>
        <v>457</v>
      </c>
      <c r="B557" s="39" t="s">
        <v>592</v>
      </c>
      <c r="C557" s="68" t="s">
        <v>31</v>
      </c>
      <c r="D557" s="80">
        <v>6</v>
      </c>
      <c r="E557" s="69"/>
      <c r="F557" s="70"/>
    </row>
    <row r="558" spans="1:6" s="66" customFormat="1">
      <c r="A558" s="114">
        <f t="shared" si="34"/>
        <v>458</v>
      </c>
      <c r="B558" s="39" t="s">
        <v>594</v>
      </c>
      <c r="C558" s="68" t="s">
        <v>31</v>
      </c>
      <c r="D558" s="80">
        <v>4</v>
      </c>
      <c r="E558" s="69"/>
      <c r="F558" s="70"/>
    </row>
    <row r="559" spans="1:6" s="66" customFormat="1">
      <c r="A559" s="114">
        <f t="shared" si="34"/>
        <v>459</v>
      </c>
      <c r="B559" s="39" t="s">
        <v>581</v>
      </c>
      <c r="C559" s="68" t="s">
        <v>31</v>
      </c>
      <c r="D559" s="80">
        <v>2</v>
      </c>
      <c r="E559" s="69"/>
      <c r="F559" s="70"/>
    </row>
    <row r="560" spans="1:6" s="66" customFormat="1">
      <c r="A560" s="114">
        <f t="shared" si="34"/>
        <v>460</v>
      </c>
      <c r="B560" s="39" t="s">
        <v>582</v>
      </c>
      <c r="C560" s="68" t="s">
        <v>31</v>
      </c>
      <c r="D560" s="80">
        <v>1</v>
      </c>
      <c r="E560" s="69"/>
      <c r="F560" s="70"/>
    </row>
    <row r="561" spans="1:7" s="66" customFormat="1">
      <c r="A561" s="114">
        <f t="shared" si="34"/>
        <v>461</v>
      </c>
      <c r="B561" s="39" t="s">
        <v>424</v>
      </c>
      <c r="C561" s="68" t="s">
        <v>31</v>
      </c>
      <c r="D561" s="80">
        <v>3</v>
      </c>
      <c r="E561" s="69"/>
      <c r="F561" s="70"/>
    </row>
    <row r="562" spans="1:7" s="66" customFormat="1">
      <c r="A562" s="114">
        <f t="shared" si="34"/>
        <v>462</v>
      </c>
      <c r="B562" s="39" t="s">
        <v>585</v>
      </c>
      <c r="C562" s="68" t="s">
        <v>31</v>
      </c>
      <c r="D562" s="80">
        <v>7</v>
      </c>
      <c r="E562" s="69"/>
      <c r="F562" s="70"/>
    </row>
    <row r="563" spans="1:7" s="66" customFormat="1">
      <c r="A563" s="114">
        <f t="shared" si="34"/>
        <v>463</v>
      </c>
      <c r="B563" s="39" t="s">
        <v>714</v>
      </c>
      <c r="C563" s="68" t="s">
        <v>31</v>
      </c>
      <c r="D563" s="80">
        <v>1</v>
      </c>
      <c r="E563" s="69"/>
      <c r="F563" s="70"/>
    </row>
    <row r="564" spans="1:7" s="66" customFormat="1">
      <c r="A564" s="114">
        <f t="shared" si="34"/>
        <v>464</v>
      </c>
      <c r="B564" s="39" t="s">
        <v>425</v>
      </c>
      <c r="C564" s="68" t="s">
        <v>31</v>
      </c>
      <c r="D564" s="80">
        <v>3</v>
      </c>
      <c r="E564" s="69"/>
      <c r="F564" s="70"/>
    </row>
    <row r="565" spans="1:7" s="66" customFormat="1">
      <c r="A565" s="114">
        <f t="shared" si="34"/>
        <v>465</v>
      </c>
      <c r="B565" s="39" t="s">
        <v>426</v>
      </c>
      <c r="C565" s="68" t="s">
        <v>31</v>
      </c>
      <c r="D565" s="80">
        <v>4</v>
      </c>
      <c r="E565" s="69"/>
      <c r="F565" s="70"/>
    </row>
    <row r="566" spans="1:7" s="66" customFormat="1">
      <c r="A566" s="114">
        <f t="shared" si="34"/>
        <v>466</v>
      </c>
      <c r="B566" s="60" t="s">
        <v>715</v>
      </c>
      <c r="C566" s="68" t="s">
        <v>31</v>
      </c>
      <c r="D566" s="80">
        <v>1</v>
      </c>
      <c r="E566" s="69"/>
      <c r="F566" s="70"/>
    </row>
    <row r="567" spans="1:7" s="66" customFormat="1">
      <c r="A567" s="114">
        <f t="shared" si="34"/>
        <v>467</v>
      </c>
      <c r="B567" s="39" t="s">
        <v>428</v>
      </c>
      <c r="C567" s="68" t="s">
        <v>31</v>
      </c>
      <c r="D567" s="80">
        <v>1</v>
      </c>
      <c r="E567" s="69"/>
      <c r="F567" s="70"/>
    </row>
    <row r="568" spans="1:7" s="66" customFormat="1">
      <c r="A568" s="114">
        <f t="shared" si="34"/>
        <v>468</v>
      </c>
      <c r="B568" s="39" t="s">
        <v>429</v>
      </c>
      <c r="C568" s="68" t="s">
        <v>31</v>
      </c>
      <c r="D568" s="80">
        <v>2</v>
      </c>
      <c r="E568" s="69"/>
      <c r="F568" s="70"/>
    </row>
    <row r="569" spans="1:7" s="66" customFormat="1">
      <c r="A569" s="71"/>
      <c r="B569" s="72" t="s">
        <v>615</v>
      </c>
      <c r="C569" s="68"/>
      <c r="D569" s="80"/>
      <c r="E569" s="69"/>
      <c r="F569" s="70"/>
    </row>
    <row r="570" spans="1:7" s="8" customFormat="1" ht="15.75">
      <c r="A570" s="9"/>
      <c r="B570" s="51" t="s">
        <v>430</v>
      </c>
      <c r="C570" s="238"/>
      <c r="D570" s="74"/>
      <c r="E570" s="48"/>
      <c r="F570" s="49"/>
    </row>
    <row r="571" spans="1:7" s="55" customFormat="1">
      <c r="A571" s="9"/>
      <c r="B571" s="194" t="s">
        <v>431</v>
      </c>
      <c r="C571" s="76"/>
      <c r="D571" s="77"/>
      <c r="E571" s="281"/>
      <c r="F571" s="282"/>
      <c r="G571" s="264"/>
    </row>
    <row r="573" spans="1:7">
      <c r="A573" s="200"/>
      <c r="B573" s="204" t="s">
        <v>694</v>
      </c>
      <c r="C573" s="205"/>
      <c r="D573" s="200"/>
      <c r="E573" s="200"/>
      <c r="F573" s="201"/>
    </row>
    <row r="574" spans="1:7" s="198" customFormat="1">
      <c r="A574" s="206"/>
      <c r="B574" s="207" t="s">
        <v>16</v>
      </c>
      <c r="C574" s="207"/>
      <c r="D574" s="206"/>
      <c r="E574" s="206"/>
      <c r="F574" s="206"/>
    </row>
    <row r="575" spans="1:7" s="198" customFormat="1">
      <c r="A575" s="63"/>
      <c r="B575" s="202" t="s">
        <v>695</v>
      </c>
      <c r="C575" s="202"/>
      <c r="D575" s="203"/>
      <c r="E575" s="203"/>
      <c r="F575" s="265"/>
    </row>
    <row r="576" spans="1:7" s="254" customFormat="1" ht="12.75">
      <c r="C576" s="255"/>
      <c r="D576" s="268"/>
    </row>
    <row r="577" spans="2:164" s="254" customFormat="1" ht="15.75">
      <c r="C577" s="255"/>
      <c r="E577" s="256"/>
    </row>
    <row r="578" spans="2:164" s="254" customFormat="1" ht="12.75">
      <c r="C578" s="255"/>
    </row>
    <row r="579" spans="2:164" s="257" customFormat="1" ht="15.75">
      <c r="B579" s="258" t="s">
        <v>708</v>
      </c>
      <c r="C579" s="259"/>
      <c r="G579" s="260"/>
      <c r="H579" s="260"/>
      <c r="I579" s="260"/>
      <c r="J579" s="260"/>
      <c r="K579" s="260"/>
      <c r="L579" s="260"/>
      <c r="M579" s="260"/>
      <c r="N579" s="260"/>
      <c r="O579" s="260"/>
      <c r="P579" s="260"/>
      <c r="Q579" s="260"/>
      <c r="R579" s="260"/>
      <c r="S579" s="260"/>
      <c r="T579" s="260"/>
      <c r="U579" s="260"/>
      <c r="V579" s="260"/>
      <c r="W579" s="260"/>
      <c r="X579" s="260"/>
      <c r="Y579" s="260"/>
      <c r="Z579" s="260"/>
      <c r="AA579" s="260"/>
      <c r="AB579" s="260"/>
      <c r="AC579" s="260"/>
      <c r="AD579" s="260"/>
      <c r="AE579" s="260"/>
      <c r="AF579" s="260"/>
      <c r="AG579" s="260"/>
      <c r="AH579" s="260"/>
      <c r="AI579" s="260"/>
      <c r="AJ579" s="260"/>
      <c r="AK579" s="260"/>
      <c r="AL579" s="260"/>
      <c r="AM579" s="260"/>
      <c r="AN579" s="260"/>
      <c r="AO579" s="260"/>
      <c r="AP579" s="260"/>
      <c r="AQ579" s="260"/>
      <c r="AR579" s="260"/>
      <c r="AS579" s="260"/>
      <c r="AT579" s="260"/>
      <c r="AU579" s="260"/>
      <c r="AV579" s="260"/>
      <c r="AW579" s="260"/>
      <c r="AX579" s="260"/>
      <c r="AY579" s="260"/>
      <c r="AZ579" s="260"/>
      <c r="BA579" s="260"/>
      <c r="BB579" s="260"/>
      <c r="BC579" s="260"/>
      <c r="BD579" s="260"/>
      <c r="BE579" s="260"/>
      <c r="BF579" s="260"/>
      <c r="BG579" s="260"/>
      <c r="BH579" s="260"/>
      <c r="BI579" s="260"/>
      <c r="BJ579" s="260"/>
      <c r="BK579" s="260"/>
      <c r="BL579" s="260"/>
      <c r="BM579" s="260"/>
      <c r="BN579" s="260"/>
      <c r="BO579" s="260"/>
      <c r="BP579" s="260"/>
      <c r="BQ579" s="260"/>
      <c r="BR579" s="260"/>
      <c r="BS579" s="260"/>
      <c r="BT579" s="260"/>
      <c r="BU579" s="260"/>
      <c r="BV579" s="260"/>
      <c r="BW579" s="260"/>
      <c r="BX579" s="260"/>
      <c r="BY579" s="260"/>
      <c r="BZ579" s="260"/>
      <c r="CA579" s="260"/>
      <c r="CB579" s="260"/>
      <c r="CC579" s="260"/>
      <c r="CD579" s="260"/>
      <c r="CE579" s="260"/>
      <c r="CF579" s="260"/>
      <c r="CG579" s="260"/>
      <c r="CH579" s="260"/>
      <c r="CI579" s="260"/>
      <c r="CJ579" s="260"/>
      <c r="CK579" s="260"/>
      <c r="CL579" s="260"/>
      <c r="CM579" s="260"/>
      <c r="CN579" s="260"/>
      <c r="CO579" s="260"/>
      <c r="CP579" s="260"/>
      <c r="CQ579" s="260"/>
      <c r="CR579" s="260"/>
      <c r="CS579" s="260"/>
      <c r="CT579" s="260"/>
      <c r="CU579" s="260"/>
      <c r="CV579" s="260"/>
      <c r="CW579" s="260"/>
      <c r="CX579" s="260"/>
      <c r="CY579" s="260"/>
      <c r="CZ579" s="260"/>
      <c r="DA579" s="260"/>
      <c r="DB579" s="260"/>
      <c r="DC579" s="260"/>
      <c r="DD579" s="260"/>
      <c r="DE579" s="260"/>
      <c r="DF579" s="260"/>
      <c r="DG579" s="260"/>
      <c r="DH579" s="260"/>
      <c r="DI579" s="260"/>
      <c r="DJ579" s="260"/>
      <c r="DK579" s="260"/>
      <c r="DL579" s="260"/>
      <c r="DM579" s="260"/>
      <c r="DN579" s="260"/>
      <c r="DO579" s="260"/>
      <c r="DP579" s="260"/>
      <c r="DQ579" s="260"/>
      <c r="DR579" s="260"/>
      <c r="DS579" s="260"/>
      <c r="DT579" s="260"/>
      <c r="DU579" s="260"/>
      <c r="DV579" s="260"/>
      <c r="DW579" s="260"/>
      <c r="DX579" s="260"/>
      <c r="DY579" s="260"/>
      <c r="DZ579" s="260"/>
      <c r="EA579" s="260"/>
      <c r="EB579" s="260"/>
      <c r="EC579" s="260"/>
      <c r="ED579" s="260"/>
      <c r="EE579" s="260"/>
      <c r="EF579" s="260"/>
      <c r="EG579" s="260"/>
      <c r="EH579" s="260"/>
      <c r="EI579" s="260"/>
      <c r="EJ579" s="260"/>
      <c r="EK579" s="260"/>
      <c r="EL579" s="260"/>
      <c r="EM579" s="260"/>
      <c r="EN579" s="260"/>
      <c r="EO579" s="260"/>
      <c r="EP579" s="260"/>
      <c r="EQ579" s="260"/>
      <c r="ER579" s="260"/>
      <c r="ES579" s="260"/>
      <c r="ET579" s="260"/>
      <c r="EU579" s="260"/>
      <c r="EV579" s="260"/>
      <c r="EW579" s="260"/>
      <c r="EX579" s="260"/>
      <c r="EY579" s="260"/>
      <c r="EZ579" s="260"/>
      <c r="FA579" s="260"/>
      <c r="FB579" s="260"/>
      <c r="FC579" s="260"/>
      <c r="FD579" s="260"/>
      <c r="FE579" s="260"/>
      <c r="FF579" s="260"/>
      <c r="FG579" s="260"/>
      <c r="FH579" s="260"/>
    </row>
    <row r="580" spans="2:164" s="257" customFormat="1" ht="15.75">
      <c r="B580" s="259" t="s">
        <v>709</v>
      </c>
      <c r="C580" s="259"/>
      <c r="G580" s="260"/>
      <c r="H580" s="260"/>
      <c r="I580" s="260"/>
      <c r="J580" s="260"/>
      <c r="K580" s="260"/>
      <c r="L580" s="260"/>
      <c r="M580" s="260"/>
      <c r="N580" s="260"/>
      <c r="O580" s="260"/>
      <c r="P580" s="260"/>
      <c r="Q580" s="260"/>
      <c r="R580" s="260"/>
      <c r="S580" s="260"/>
      <c r="T580" s="260"/>
      <c r="U580" s="260"/>
      <c r="V580" s="260"/>
      <c r="W580" s="260"/>
      <c r="X580" s="260"/>
      <c r="Y580" s="260"/>
      <c r="Z580" s="260"/>
      <c r="AA580" s="260"/>
      <c r="AB580" s="260"/>
      <c r="AC580" s="260"/>
      <c r="AD580" s="260"/>
      <c r="AE580" s="260"/>
      <c r="AF580" s="260"/>
      <c r="AG580" s="260"/>
      <c r="AH580" s="260"/>
      <c r="AI580" s="260"/>
      <c r="AJ580" s="260"/>
      <c r="AK580" s="260"/>
      <c r="AL580" s="260"/>
      <c r="AM580" s="260"/>
      <c r="AN580" s="260"/>
      <c r="AO580" s="260"/>
      <c r="AP580" s="260"/>
      <c r="AQ580" s="260"/>
      <c r="AR580" s="260"/>
      <c r="AS580" s="260"/>
      <c r="AT580" s="260"/>
      <c r="AU580" s="260"/>
      <c r="AV580" s="260"/>
      <c r="AW580" s="260"/>
      <c r="AX580" s="260"/>
      <c r="AY580" s="260"/>
      <c r="AZ580" s="260"/>
      <c r="BA580" s="260"/>
      <c r="BB580" s="260"/>
      <c r="BC580" s="260"/>
      <c r="BD580" s="260"/>
      <c r="BE580" s="260"/>
      <c r="BF580" s="260"/>
      <c r="BG580" s="260"/>
      <c r="BH580" s="260"/>
      <c r="BI580" s="260"/>
      <c r="BJ580" s="260"/>
      <c r="BK580" s="260"/>
      <c r="BL580" s="260"/>
      <c r="BM580" s="260"/>
      <c r="BN580" s="260"/>
      <c r="BO580" s="260"/>
      <c r="BP580" s="260"/>
      <c r="BQ580" s="260"/>
      <c r="BR580" s="260"/>
      <c r="BS580" s="260"/>
      <c r="BT580" s="260"/>
      <c r="BU580" s="260"/>
      <c r="BV580" s="260"/>
      <c r="BW580" s="260"/>
      <c r="BX580" s="260"/>
      <c r="BY580" s="260"/>
      <c r="BZ580" s="260"/>
      <c r="CA580" s="260"/>
      <c r="CB580" s="260"/>
      <c r="CC580" s="260"/>
      <c r="CD580" s="260"/>
      <c r="CE580" s="260"/>
      <c r="CF580" s="260"/>
      <c r="CG580" s="260"/>
      <c r="CH580" s="260"/>
      <c r="CI580" s="260"/>
      <c r="CJ580" s="260"/>
      <c r="CK580" s="260"/>
      <c r="CL580" s="260"/>
      <c r="CM580" s="260"/>
      <c r="CN580" s="260"/>
      <c r="CO580" s="260"/>
      <c r="CP580" s="260"/>
      <c r="CQ580" s="260"/>
      <c r="CR580" s="260"/>
      <c r="CS580" s="260"/>
      <c r="CT580" s="260"/>
      <c r="CU580" s="260"/>
      <c r="CV580" s="260"/>
      <c r="CW580" s="260"/>
      <c r="CX580" s="260"/>
      <c r="CY580" s="260"/>
      <c r="CZ580" s="260"/>
      <c r="DA580" s="260"/>
      <c r="DB580" s="260"/>
      <c r="DC580" s="260"/>
      <c r="DD580" s="260"/>
      <c r="DE580" s="260"/>
      <c r="DF580" s="260"/>
      <c r="DG580" s="260"/>
      <c r="DH580" s="260"/>
      <c r="DI580" s="260"/>
      <c r="DJ580" s="260"/>
      <c r="DK580" s="260"/>
      <c r="DL580" s="260"/>
      <c r="DM580" s="260"/>
      <c r="DN580" s="260"/>
      <c r="DO580" s="260"/>
      <c r="DP580" s="260"/>
      <c r="DQ580" s="260"/>
      <c r="DR580" s="260"/>
      <c r="DS580" s="260"/>
      <c r="DT580" s="260"/>
      <c r="DU580" s="260"/>
      <c r="DV580" s="260"/>
      <c r="DW580" s="260"/>
      <c r="DX580" s="260"/>
      <c r="DY580" s="260"/>
      <c r="DZ580" s="260"/>
      <c r="EA580" s="260"/>
      <c r="EB580" s="260"/>
      <c r="EC580" s="260"/>
      <c r="ED580" s="260"/>
      <c r="EE580" s="260"/>
      <c r="EF580" s="260"/>
      <c r="EG580" s="260"/>
      <c r="EH580" s="260"/>
      <c r="EI580" s="260"/>
      <c r="EJ580" s="260"/>
      <c r="EK580" s="260"/>
      <c r="EL580" s="260"/>
      <c r="EM580" s="260"/>
      <c r="EN580" s="260"/>
      <c r="EO580" s="260"/>
      <c r="EP580" s="260"/>
      <c r="EQ580" s="260"/>
      <c r="ER580" s="260"/>
      <c r="ES580" s="260"/>
      <c r="ET580" s="260"/>
      <c r="EU580" s="260"/>
      <c r="EV580" s="260"/>
      <c r="EW580" s="260"/>
      <c r="EX580" s="260"/>
      <c r="EY580" s="260"/>
      <c r="EZ580" s="260"/>
      <c r="FA580" s="260"/>
      <c r="FB580" s="260"/>
      <c r="FC580" s="260"/>
      <c r="FD580" s="260"/>
      <c r="FE580" s="260"/>
      <c r="FF580" s="260"/>
      <c r="FG580" s="260"/>
      <c r="FH580" s="260"/>
    </row>
    <row r="581" spans="2:164" s="257" customFormat="1" ht="15.75">
      <c r="B581" s="261"/>
      <c r="C581" s="259"/>
      <c r="G581" s="260"/>
      <c r="H581" s="260"/>
      <c r="I581" s="260"/>
      <c r="J581" s="260"/>
      <c r="K581" s="260"/>
      <c r="L581" s="260"/>
      <c r="M581" s="260"/>
      <c r="N581" s="260"/>
      <c r="O581" s="260"/>
      <c r="P581" s="260"/>
      <c r="Q581" s="260"/>
      <c r="R581" s="260"/>
      <c r="S581" s="260"/>
      <c r="T581" s="260"/>
      <c r="U581" s="260"/>
      <c r="V581" s="260"/>
      <c r="W581" s="260"/>
      <c r="X581" s="260"/>
      <c r="Y581" s="260"/>
      <c r="Z581" s="260"/>
      <c r="AA581" s="260"/>
      <c r="AB581" s="260"/>
      <c r="AC581" s="260"/>
      <c r="AD581" s="260"/>
      <c r="AE581" s="260"/>
      <c r="AF581" s="260"/>
      <c r="AG581" s="260"/>
      <c r="AH581" s="260"/>
      <c r="AI581" s="260"/>
      <c r="AJ581" s="260"/>
      <c r="AK581" s="260"/>
      <c r="AL581" s="260"/>
      <c r="AM581" s="260"/>
      <c r="AN581" s="260"/>
      <c r="AO581" s="260"/>
      <c r="AP581" s="260"/>
      <c r="AQ581" s="260"/>
      <c r="AR581" s="260"/>
      <c r="AS581" s="260"/>
      <c r="AT581" s="260"/>
      <c r="AU581" s="260"/>
      <c r="AV581" s="260"/>
      <c r="AW581" s="260"/>
      <c r="AX581" s="260"/>
      <c r="AY581" s="260"/>
      <c r="AZ581" s="260"/>
      <c r="BA581" s="260"/>
      <c r="BB581" s="260"/>
      <c r="BC581" s="260"/>
      <c r="BD581" s="260"/>
      <c r="BE581" s="260"/>
      <c r="BF581" s="260"/>
      <c r="BG581" s="260"/>
      <c r="BH581" s="260"/>
      <c r="BI581" s="260"/>
      <c r="BJ581" s="260"/>
      <c r="BK581" s="260"/>
      <c r="BL581" s="260"/>
      <c r="BM581" s="260"/>
      <c r="BN581" s="260"/>
      <c r="BO581" s="260"/>
      <c r="BP581" s="260"/>
      <c r="BQ581" s="260"/>
      <c r="BR581" s="260"/>
      <c r="BS581" s="260"/>
      <c r="BT581" s="260"/>
      <c r="BU581" s="260"/>
      <c r="BV581" s="260"/>
      <c r="BW581" s="260"/>
      <c r="BX581" s="260"/>
      <c r="BY581" s="260"/>
      <c r="BZ581" s="260"/>
      <c r="CA581" s="260"/>
      <c r="CB581" s="260"/>
      <c r="CC581" s="260"/>
      <c r="CD581" s="260"/>
      <c r="CE581" s="260"/>
      <c r="CF581" s="260"/>
      <c r="CG581" s="260"/>
      <c r="CH581" s="260"/>
      <c r="CI581" s="260"/>
      <c r="CJ581" s="260"/>
      <c r="CK581" s="260"/>
      <c r="CL581" s="260"/>
      <c r="CM581" s="260"/>
      <c r="CN581" s="260"/>
      <c r="CO581" s="260"/>
      <c r="CP581" s="260"/>
      <c r="CQ581" s="260"/>
      <c r="CR581" s="260"/>
      <c r="CS581" s="260"/>
      <c r="CT581" s="260"/>
      <c r="CU581" s="260"/>
      <c r="CV581" s="260"/>
      <c r="CW581" s="260"/>
      <c r="CX581" s="260"/>
      <c r="CY581" s="260"/>
      <c r="CZ581" s="260"/>
      <c r="DA581" s="260"/>
      <c r="DB581" s="260"/>
      <c r="DC581" s="260"/>
      <c r="DD581" s="260"/>
      <c r="DE581" s="260"/>
      <c r="DF581" s="260"/>
      <c r="DG581" s="260"/>
      <c r="DH581" s="260"/>
      <c r="DI581" s="260"/>
      <c r="DJ581" s="260"/>
      <c r="DK581" s="260"/>
      <c r="DL581" s="260"/>
      <c r="DM581" s="260"/>
      <c r="DN581" s="260"/>
      <c r="DO581" s="260"/>
      <c r="DP581" s="260"/>
      <c r="DQ581" s="260"/>
      <c r="DR581" s="260"/>
      <c r="DS581" s="260"/>
      <c r="DT581" s="260"/>
      <c r="DU581" s="260"/>
      <c r="DV581" s="260"/>
      <c r="DW581" s="260"/>
      <c r="DX581" s="260"/>
      <c r="DY581" s="260"/>
      <c r="DZ581" s="260"/>
      <c r="EA581" s="260"/>
      <c r="EB581" s="260"/>
      <c r="EC581" s="260"/>
      <c r="ED581" s="260"/>
      <c r="EE581" s="260"/>
      <c r="EF581" s="260"/>
      <c r="EG581" s="260"/>
      <c r="EH581" s="260"/>
      <c r="EI581" s="260"/>
      <c r="EJ581" s="260"/>
      <c r="EK581" s="260"/>
      <c r="EL581" s="260"/>
      <c r="EM581" s="260"/>
      <c r="EN581" s="260"/>
      <c r="EO581" s="260"/>
      <c r="EP581" s="260"/>
      <c r="EQ581" s="260"/>
      <c r="ER581" s="260"/>
      <c r="ES581" s="260"/>
      <c r="ET581" s="260"/>
      <c r="EU581" s="260"/>
      <c r="EV581" s="260"/>
      <c r="EW581" s="260"/>
      <c r="EX581" s="260"/>
      <c r="EY581" s="260"/>
      <c r="EZ581" s="260"/>
      <c r="FA581" s="260"/>
      <c r="FB581" s="260"/>
      <c r="FC581" s="260"/>
      <c r="FD581" s="260"/>
      <c r="FE581" s="260"/>
      <c r="FF581" s="260"/>
      <c r="FG581" s="260"/>
      <c r="FH581" s="260"/>
    </row>
    <row r="582" spans="2:164" s="257" customFormat="1" ht="15.75">
      <c r="B582" s="261" t="s">
        <v>710</v>
      </c>
      <c r="C582" s="259"/>
      <c r="G582" s="260"/>
      <c r="H582" s="260"/>
      <c r="I582" s="260"/>
      <c r="J582" s="260"/>
      <c r="K582" s="260"/>
      <c r="L582" s="260"/>
      <c r="M582" s="260"/>
      <c r="N582" s="260"/>
      <c r="O582" s="260"/>
      <c r="P582" s="260"/>
      <c r="Q582" s="260"/>
      <c r="R582" s="260"/>
      <c r="S582" s="260"/>
      <c r="T582" s="260"/>
      <c r="U582" s="260"/>
      <c r="V582" s="260"/>
      <c r="W582" s="260"/>
      <c r="X582" s="260"/>
      <c r="Y582" s="260"/>
      <c r="Z582" s="260"/>
      <c r="AA582" s="260"/>
      <c r="AB582" s="260"/>
      <c r="AC582" s="260"/>
      <c r="AD582" s="260"/>
      <c r="AE582" s="260"/>
      <c r="AF582" s="260"/>
      <c r="AG582" s="260"/>
      <c r="AH582" s="260"/>
      <c r="AI582" s="260"/>
      <c r="AJ582" s="260"/>
      <c r="AK582" s="260"/>
      <c r="AL582" s="260"/>
      <c r="AM582" s="260"/>
      <c r="AN582" s="260"/>
      <c r="AO582" s="260"/>
      <c r="AP582" s="260"/>
      <c r="AQ582" s="260"/>
      <c r="AR582" s="260"/>
      <c r="AS582" s="260"/>
      <c r="AT582" s="260"/>
      <c r="AU582" s="260"/>
      <c r="AV582" s="260"/>
      <c r="AW582" s="260"/>
      <c r="AX582" s="260"/>
      <c r="AY582" s="260"/>
      <c r="AZ582" s="260"/>
      <c r="BA582" s="260"/>
      <c r="BB582" s="260"/>
      <c r="BC582" s="260"/>
      <c r="BD582" s="260"/>
      <c r="BE582" s="260"/>
      <c r="BF582" s="260"/>
      <c r="BG582" s="260"/>
      <c r="BH582" s="260"/>
      <c r="BI582" s="260"/>
      <c r="BJ582" s="260"/>
      <c r="BK582" s="260"/>
      <c r="BL582" s="260"/>
      <c r="BM582" s="260"/>
      <c r="BN582" s="260"/>
      <c r="BO582" s="260"/>
      <c r="BP582" s="260"/>
      <c r="BQ582" s="260"/>
      <c r="BR582" s="260"/>
      <c r="BS582" s="260"/>
      <c r="BT582" s="260"/>
      <c r="BU582" s="260"/>
      <c r="BV582" s="260"/>
      <c r="BW582" s="260"/>
      <c r="BX582" s="260"/>
      <c r="BY582" s="260"/>
      <c r="BZ582" s="260"/>
      <c r="CA582" s="260"/>
      <c r="CB582" s="260"/>
      <c r="CC582" s="260"/>
      <c r="CD582" s="260"/>
      <c r="CE582" s="260"/>
      <c r="CF582" s="260"/>
      <c r="CG582" s="260"/>
      <c r="CH582" s="260"/>
      <c r="CI582" s="260"/>
      <c r="CJ582" s="260"/>
      <c r="CK582" s="260"/>
      <c r="CL582" s="260"/>
      <c r="CM582" s="260"/>
      <c r="CN582" s="260"/>
      <c r="CO582" s="260"/>
      <c r="CP582" s="260"/>
      <c r="CQ582" s="260"/>
      <c r="CR582" s="260"/>
      <c r="CS582" s="260"/>
      <c r="CT582" s="260"/>
      <c r="CU582" s="260"/>
      <c r="CV582" s="260"/>
      <c r="CW582" s="260"/>
      <c r="CX582" s="260"/>
      <c r="CY582" s="260"/>
      <c r="CZ582" s="260"/>
      <c r="DA582" s="260"/>
      <c r="DB582" s="260"/>
      <c r="DC582" s="260"/>
      <c r="DD582" s="260"/>
      <c r="DE582" s="260"/>
      <c r="DF582" s="260"/>
      <c r="DG582" s="260"/>
      <c r="DH582" s="260"/>
      <c r="DI582" s="260"/>
      <c r="DJ582" s="260"/>
      <c r="DK582" s="260"/>
      <c r="DL582" s="260"/>
      <c r="DM582" s="260"/>
      <c r="DN582" s="260"/>
      <c r="DO582" s="260"/>
      <c r="DP582" s="260"/>
      <c r="DQ582" s="260"/>
      <c r="DR582" s="260"/>
      <c r="DS582" s="260"/>
      <c r="DT582" s="260"/>
      <c r="DU582" s="260"/>
      <c r="DV582" s="260"/>
      <c r="DW582" s="260"/>
      <c r="DX582" s="260"/>
      <c r="DY582" s="260"/>
      <c r="DZ582" s="260"/>
      <c r="EA582" s="260"/>
      <c r="EB582" s="260"/>
      <c r="EC582" s="260"/>
      <c r="ED582" s="260"/>
      <c r="EE582" s="260"/>
      <c r="EF582" s="260"/>
      <c r="EG582" s="260"/>
      <c r="EH582" s="260"/>
      <c r="EI582" s="260"/>
      <c r="EJ582" s="260"/>
      <c r="EK582" s="260"/>
      <c r="EL582" s="260"/>
      <c r="EM582" s="260"/>
      <c r="EN582" s="260"/>
      <c r="EO582" s="260"/>
      <c r="EP582" s="260"/>
      <c r="EQ582" s="260"/>
      <c r="ER582" s="260"/>
      <c r="ES582" s="260"/>
      <c r="ET582" s="260"/>
      <c r="EU582" s="260"/>
      <c r="EV582" s="260"/>
      <c r="EW582" s="260"/>
      <c r="EX582" s="260"/>
      <c r="EY582" s="260"/>
      <c r="EZ582" s="260"/>
      <c r="FA582" s="260"/>
      <c r="FB582" s="260"/>
      <c r="FC582" s="260"/>
      <c r="FD582" s="260"/>
      <c r="FE582" s="260"/>
      <c r="FF582" s="260"/>
      <c r="FG582" s="260"/>
      <c r="FH582" s="260"/>
    </row>
    <row r="583" spans="2:164" s="257" customFormat="1" ht="15.75">
      <c r="B583" s="262" t="s">
        <v>711</v>
      </c>
      <c r="C583" s="259"/>
      <c r="G583" s="260"/>
      <c r="H583" s="260"/>
      <c r="I583" s="260"/>
      <c r="J583" s="260"/>
      <c r="K583" s="260"/>
      <c r="L583" s="260"/>
      <c r="M583" s="260"/>
      <c r="N583" s="260"/>
      <c r="O583" s="260"/>
      <c r="P583" s="260"/>
      <c r="Q583" s="260"/>
      <c r="R583" s="260"/>
      <c r="S583" s="260"/>
      <c r="T583" s="260"/>
      <c r="U583" s="260"/>
      <c r="V583" s="260"/>
      <c r="W583" s="260"/>
      <c r="X583" s="260"/>
      <c r="Y583" s="260"/>
      <c r="Z583" s="260"/>
      <c r="AA583" s="260"/>
      <c r="AB583" s="260"/>
      <c r="AC583" s="260"/>
      <c r="AD583" s="260"/>
      <c r="AE583" s="260"/>
      <c r="AF583" s="260"/>
      <c r="AG583" s="260"/>
      <c r="AH583" s="260"/>
      <c r="AI583" s="260"/>
      <c r="AJ583" s="260"/>
      <c r="AK583" s="260"/>
      <c r="AL583" s="260"/>
      <c r="AM583" s="260"/>
      <c r="AN583" s="260"/>
      <c r="AO583" s="260"/>
      <c r="AP583" s="260"/>
      <c r="AQ583" s="260"/>
      <c r="AR583" s="260"/>
      <c r="AS583" s="260"/>
      <c r="AT583" s="260"/>
      <c r="AU583" s="260"/>
      <c r="AV583" s="260"/>
      <c r="AW583" s="260"/>
      <c r="AX583" s="260"/>
      <c r="AY583" s="260"/>
      <c r="AZ583" s="260"/>
      <c r="BA583" s="260"/>
      <c r="BB583" s="260"/>
      <c r="BC583" s="260"/>
      <c r="BD583" s="260"/>
      <c r="BE583" s="260"/>
      <c r="BF583" s="260"/>
      <c r="BG583" s="260"/>
      <c r="BH583" s="260"/>
      <c r="BI583" s="260"/>
      <c r="BJ583" s="260"/>
      <c r="BK583" s="260"/>
      <c r="BL583" s="260"/>
      <c r="BM583" s="260"/>
      <c r="BN583" s="260"/>
      <c r="BO583" s="260"/>
      <c r="BP583" s="260"/>
      <c r="BQ583" s="260"/>
      <c r="BR583" s="260"/>
      <c r="BS583" s="260"/>
      <c r="BT583" s="260"/>
      <c r="BU583" s="260"/>
      <c r="BV583" s="260"/>
      <c r="BW583" s="260"/>
      <c r="BX583" s="260"/>
      <c r="BY583" s="260"/>
      <c r="BZ583" s="260"/>
      <c r="CA583" s="260"/>
      <c r="CB583" s="260"/>
      <c r="CC583" s="260"/>
      <c r="CD583" s="260"/>
      <c r="CE583" s="260"/>
      <c r="CF583" s="260"/>
      <c r="CG583" s="260"/>
      <c r="CH583" s="260"/>
      <c r="CI583" s="260"/>
      <c r="CJ583" s="260"/>
      <c r="CK583" s="260"/>
      <c r="CL583" s="260"/>
      <c r="CM583" s="260"/>
      <c r="CN583" s="260"/>
      <c r="CO583" s="260"/>
      <c r="CP583" s="260"/>
      <c r="CQ583" s="260"/>
      <c r="CR583" s="260"/>
      <c r="CS583" s="260"/>
      <c r="CT583" s="260"/>
      <c r="CU583" s="260"/>
      <c r="CV583" s="260"/>
      <c r="CW583" s="260"/>
      <c r="CX583" s="260"/>
      <c r="CY583" s="260"/>
      <c r="CZ583" s="260"/>
      <c r="DA583" s="260"/>
      <c r="DB583" s="260"/>
      <c r="DC583" s="260"/>
      <c r="DD583" s="260"/>
      <c r="DE583" s="260"/>
      <c r="DF583" s="260"/>
      <c r="DG583" s="260"/>
      <c r="DH583" s="260"/>
      <c r="DI583" s="260"/>
      <c r="DJ583" s="260"/>
      <c r="DK583" s="260"/>
      <c r="DL583" s="260"/>
      <c r="DM583" s="260"/>
      <c r="DN583" s="260"/>
      <c r="DO583" s="260"/>
      <c r="DP583" s="260"/>
      <c r="DQ583" s="260"/>
      <c r="DR583" s="260"/>
      <c r="DS583" s="260"/>
      <c r="DT583" s="260"/>
      <c r="DU583" s="260"/>
      <c r="DV583" s="260"/>
      <c r="DW583" s="260"/>
      <c r="DX583" s="260"/>
      <c r="DY583" s="260"/>
      <c r="DZ583" s="260"/>
      <c r="EA583" s="260"/>
      <c r="EB583" s="260"/>
      <c r="EC583" s="260"/>
      <c r="ED583" s="260"/>
      <c r="EE583" s="260"/>
      <c r="EF583" s="260"/>
      <c r="EG583" s="260"/>
      <c r="EH583" s="260"/>
      <c r="EI583" s="260"/>
      <c r="EJ583" s="260"/>
      <c r="EK583" s="260"/>
      <c r="EL583" s="260"/>
      <c r="EM583" s="260"/>
      <c r="EN583" s="260"/>
      <c r="EO583" s="260"/>
      <c r="EP583" s="260"/>
      <c r="EQ583" s="260"/>
      <c r="ER583" s="260"/>
      <c r="ES583" s="260"/>
      <c r="ET583" s="260"/>
      <c r="EU583" s="260"/>
      <c r="EV583" s="260"/>
      <c r="EW583" s="260"/>
      <c r="EX583" s="260"/>
      <c r="EY583" s="260"/>
      <c r="EZ583" s="260"/>
      <c r="FA583" s="260"/>
      <c r="FB583" s="260"/>
      <c r="FC583" s="260"/>
      <c r="FD583" s="260"/>
      <c r="FE583" s="260"/>
      <c r="FF583" s="260"/>
      <c r="FG583" s="260"/>
      <c r="FH583" s="260"/>
    </row>
    <row r="584" spans="2:164" s="257" customFormat="1" ht="15.75">
      <c r="B584" s="261"/>
      <c r="C584" s="259"/>
      <c r="G584" s="260"/>
      <c r="H584" s="260"/>
      <c r="I584" s="260"/>
      <c r="J584" s="260"/>
      <c r="K584" s="260"/>
      <c r="L584" s="260"/>
      <c r="M584" s="260"/>
      <c r="N584" s="260"/>
      <c r="O584" s="260"/>
      <c r="P584" s="260"/>
      <c r="Q584" s="260"/>
      <c r="R584" s="260"/>
      <c r="S584" s="260"/>
      <c r="T584" s="260"/>
      <c r="U584" s="260"/>
      <c r="V584" s="260"/>
      <c r="W584" s="260"/>
      <c r="X584" s="260"/>
      <c r="Y584" s="260"/>
      <c r="Z584" s="260"/>
      <c r="AA584" s="260"/>
      <c r="AB584" s="260"/>
      <c r="AC584" s="260"/>
      <c r="AD584" s="260"/>
      <c r="AE584" s="260"/>
      <c r="AF584" s="260"/>
      <c r="AG584" s="260"/>
      <c r="AH584" s="260"/>
      <c r="AI584" s="260"/>
      <c r="AJ584" s="260"/>
      <c r="AK584" s="260"/>
      <c r="AL584" s="260"/>
      <c r="AM584" s="260"/>
      <c r="AN584" s="260"/>
      <c r="AO584" s="260"/>
      <c r="AP584" s="260"/>
      <c r="AQ584" s="260"/>
      <c r="AR584" s="260"/>
      <c r="AS584" s="260"/>
      <c r="AT584" s="260"/>
      <c r="AU584" s="260"/>
      <c r="AV584" s="260"/>
      <c r="AW584" s="260"/>
      <c r="AX584" s="260"/>
      <c r="AY584" s="260"/>
      <c r="AZ584" s="260"/>
      <c r="BA584" s="260"/>
      <c r="BB584" s="260"/>
      <c r="BC584" s="260"/>
      <c r="BD584" s="260"/>
      <c r="BE584" s="260"/>
      <c r="BF584" s="260"/>
      <c r="BG584" s="260"/>
      <c r="BH584" s="260"/>
      <c r="BI584" s="260"/>
      <c r="BJ584" s="260"/>
      <c r="BK584" s="260"/>
      <c r="BL584" s="260"/>
      <c r="BM584" s="260"/>
      <c r="BN584" s="260"/>
      <c r="BO584" s="260"/>
      <c r="BP584" s="260"/>
      <c r="BQ584" s="260"/>
      <c r="BR584" s="260"/>
      <c r="BS584" s="260"/>
      <c r="BT584" s="260"/>
      <c r="BU584" s="260"/>
      <c r="BV584" s="260"/>
      <c r="BW584" s="260"/>
      <c r="BX584" s="260"/>
      <c r="BY584" s="260"/>
      <c r="BZ584" s="260"/>
      <c r="CA584" s="260"/>
      <c r="CB584" s="260"/>
      <c r="CC584" s="260"/>
      <c r="CD584" s="260"/>
      <c r="CE584" s="260"/>
      <c r="CF584" s="260"/>
      <c r="CG584" s="260"/>
      <c r="CH584" s="260"/>
      <c r="CI584" s="260"/>
      <c r="CJ584" s="260"/>
      <c r="CK584" s="260"/>
      <c r="CL584" s="260"/>
      <c r="CM584" s="260"/>
      <c r="CN584" s="260"/>
      <c r="CO584" s="260"/>
      <c r="CP584" s="260"/>
      <c r="CQ584" s="260"/>
      <c r="CR584" s="260"/>
      <c r="CS584" s="260"/>
      <c r="CT584" s="260"/>
      <c r="CU584" s="260"/>
      <c r="CV584" s="260"/>
      <c r="CW584" s="260"/>
      <c r="CX584" s="260"/>
      <c r="CY584" s="260"/>
      <c r="CZ584" s="260"/>
      <c r="DA584" s="260"/>
      <c r="DB584" s="260"/>
      <c r="DC584" s="260"/>
      <c r="DD584" s="260"/>
      <c r="DE584" s="260"/>
      <c r="DF584" s="260"/>
      <c r="DG584" s="260"/>
      <c r="DH584" s="260"/>
      <c r="DI584" s="260"/>
      <c r="DJ584" s="260"/>
      <c r="DK584" s="260"/>
      <c r="DL584" s="260"/>
      <c r="DM584" s="260"/>
      <c r="DN584" s="260"/>
      <c r="DO584" s="260"/>
      <c r="DP584" s="260"/>
      <c r="DQ584" s="260"/>
      <c r="DR584" s="260"/>
      <c r="DS584" s="260"/>
      <c r="DT584" s="260"/>
      <c r="DU584" s="260"/>
      <c r="DV584" s="260"/>
      <c r="DW584" s="260"/>
      <c r="DX584" s="260"/>
      <c r="DY584" s="260"/>
      <c r="DZ584" s="260"/>
      <c r="EA584" s="260"/>
      <c r="EB584" s="260"/>
      <c r="EC584" s="260"/>
      <c r="ED584" s="260"/>
      <c r="EE584" s="260"/>
      <c r="EF584" s="260"/>
      <c r="EG584" s="260"/>
      <c r="EH584" s="260"/>
      <c r="EI584" s="260"/>
      <c r="EJ584" s="260"/>
      <c r="EK584" s="260"/>
      <c r="EL584" s="260"/>
      <c r="EM584" s="260"/>
      <c r="EN584" s="260"/>
      <c r="EO584" s="260"/>
      <c r="EP584" s="260"/>
      <c r="EQ584" s="260"/>
      <c r="ER584" s="260"/>
      <c r="ES584" s="260"/>
      <c r="ET584" s="260"/>
      <c r="EU584" s="260"/>
      <c r="EV584" s="260"/>
      <c r="EW584" s="260"/>
      <c r="EX584" s="260"/>
      <c r="EY584" s="260"/>
      <c r="EZ584" s="260"/>
      <c r="FA584" s="260"/>
      <c r="FB584" s="260"/>
      <c r="FC584" s="260"/>
      <c r="FD584" s="260"/>
      <c r="FE584" s="260"/>
      <c r="FF584" s="260"/>
      <c r="FG584" s="260"/>
      <c r="FH584" s="260"/>
    </row>
    <row r="585" spans="2:164" s="257" customFormat="1" ht="15.75">
      <c r="B585" s="257" t="s">
        <v>712</v>
      </c>
      <c r="C585" s="259"/>
      <c r="G585" s="260"/>
      <c r="H585" s="260"/>
      <c r="I585" s="260"/>
      <c r="J585" s="260"/>
      <c r="K585" s="260"/>
      <c r="L585" s="260"/>
      <c r="M585" s="260"/>
      <c r="N585" s="260"/>
      <c r="O585" s="260"/>
      <c r="P585" s="260"/>
      <c r="Q585" s="260"/>
      <c r="R585" s="260"/>
      <c r="S585" s="260"/>
      <c r="T585" s="260"/>
      <c r="U585" s="260"/>
      <c r="V585" s="260"/>
      <c r="W585" s="260"/>
      <c r="X585" s="260"/>
      <c r="Y585" s="260"/>
      <c r="Z585" s="260"/>
      <c r="AA585" s="260"/>
      <c r="AB585" s="260"/>
      <c r="AC585" s="260"/>
      <c r="AD585" s="260"/>
      <c r="AE585" s="260"/>
      <c r="AF585" s="260"/>
      <c r="AG585" s="260"/>
      <c r="AH585" s="260"/>
      <c r="AI585" s="260"/>
      <c r="AJ585" s="260"/>
      <c r="AK585" s="260"/>
      <c r="AL585" s="260"/>
      <c r="AM585" s="260"/>
      <c r="AN585" s="260"/>
      <c r="AO585" s="260"/>
      <c r="AP585" s="260"/>
      <c r="AQ585" s="260"/>
      <c r="AR585" s="260"/>
      <c r="AS585" s="260"/>
      <c r="AT585" s="260"/>
      <c r="AU585" s="260"/>
      <c r="AV585" s="260"/>
      <c r="AW585" s="260"/>
      <c r="AX585" s="260"/>
      <c r="AY585" s="260"/>
      <c r="AZ585" s="260"/>
      <c r="BA585" s="260"/>
      <c r="BB585" s="260"/>
      <c r="BC585" s="260"/>
      <c r="BD585" s="260"/>
      <c r="BE585" s="260"/>
      <c r="BF585" s="260"/>
      <c r="BG585" s="260"/>
      <c r="BH585" s="260"/>
      <c r="BI585" s="260"/>
      <c r="BJ585" s="260"/>
      <c r="BK585" s="260"/>
      <c r="BL585" s="260"/>
      <c r="BM585" s="260"/>
      <c r="BN585" s="260"/>
      <c r="BO585" s="260"/>
      <c r="BP585" s="260"/>
      <c r="BQ585" s="260"/>
      <c r="BR585" s="260"/>
      <c r="BS585" s="260"/>
      <c r="BT585" s="260"/>
      <c r="BU585" s="260"/>
      <c r="BV585" s="260"/>
      <c r="BW585" s="260"/>
      <c r="BX585" s="260"/>
      <c r="BY585" s="260"/>
      <c r="BZ585" s="260"/>
      <c r="CA585" s="260"/>
      <c r="CB585" s="260"/>
      <c r="CC585" s="260"/>
      <c r="CD585" s="260"/>
      <c r="CE585" s="260"/>
      <c r="CF585" s="260"/>
      <c r="CG585" s="260"/>
      <c r="CH585" s="260"/>
      <c r="CI585" s="260"/>
      <c r="CJ585" s="260"/>
      <c r="CK585" s="260"/>
      <c r="CL585" s="260"/>
      <c r="CM585" s="260"/>
      <c r="CN585" s="260"/>
      <c r="CO585" s="260"/>
      <c r="CP585" s="260"/>
      <c r="CQ585" s="260"/>
      <c r="CR585" s="260"/>
      <c r="CS585" s="260"/>
      <c r="CT585" s="260"/>
      <c r="CU585" s="260"/>
      <c r="CV585" s="260"/>
      <c r="CW585" s="260"/>
      <c r="CX585" s="260"/>
      <c r="CY585" s="260"/>
      <c r="CZ585" s="260"/>
      <c r="DA585" s="260"/>
      <c r="DB585" s="260"/>
      <c r="DC585" s="260"/>
      <c r="DD585" s="260"/>
      <c r="DE585" s="260"/>
      <c r="DF585" s="260"/>
      <c r="DG585" s="260"/>
      <c r="DH585" s="260"/>
      <c r="DI585" s="260"/>
      <c r="DJ585" s="260"/>
      <c r="DK585" s="260"/>
      <c r="DL585" s="260"/>
      <c r="DM585" s="260"/>
      <c r="DN585" s="260"/>
      <c r="DO585" s="260"/>
      <c r="DP585" s="260"/>
      <c r="DQ585" s="260"/>
      <c r="DR585" s="260"/>
      <c r="DS585" s="260"/>
      <c r="DT585" s="260"/>
      <c r="DU585" s="260"/>
      <c r="DV585" s="260"/>
      <c r="DW585" s="260"/>
      <c r="DX585" s="260"/>
      <c r="DY585" s="260"/>
      <c r="DZ585" s="260"/>
      <c r="EA585" s="260"/>
      <c r="EB585" s="260"/>
      <c r="EC585" s="260"/>
      <c r="ED585" s="260"/>
      <c r="EE585" s="260"/>
      <c r="EF585" s="260"/>
      <c r="EG585" s="260"/>
      <c r="EH585" s="260"/>
      <c r="EI585" s="260"/>
      <c r="EJ585" s="260"/>
      <c r="EK585" s="260"/>
      <c r="EL585" s="260"/>
      <c r="EM585" s="260"/>
      <c r="EN585" s="260"/>
      <c r="EO585" s="260"/>
      <c r="EP585" s="260"/>
      <c r="EQ585" s="260"/>
      <c r="ER585" s="260"/>
      <c r="ES585" s="260"/>
      <c r="ET585" s="260"/>
      <c r="EU585" s="260"/>
      <c r="EV585" s="260"/>
      <c r="EW585" s="260"/>
      <c r="EX585" s="260"/>
      <c r="EY585" s="260"/>
      <c r="EZ585" s="260"/>
      <c r="FA585" s="260"/>
      <c r="FB585" s="260"/>
      <c r="FC585" s="260"/>
      <c r="FD585" s="260"/>
      <c r="FE585" s="260"/>
      <c r="FF585" s="260"/>
      <c r="FG585" s="260"/>
      <c r="FH585" s="260"/>
    </row>
  </sheetData>
  <mergeCells count="12">
    <mergeCell ref="A1:C1"/>
    <mergeCell ref="A2:F2"/>
    <mergeCell ref="A4:F4"/>
    <mergeCell ref="A5:F5"/>
    <mergeCell ref="A7:F7"/>
    <mergeCell ref="E571:F571"/>
    <mergeCell ref="E393:F393"/>
    <mergeCell ref="A10:A11"/>
    <mergeCell ref="B10:B11"/>
    <mergeCell ref="C10:C11"/>
    <mergeCell ref="D10:D11"/>
    <mergeCell ref="E10:F10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2</vt:i4>
      </vt:variant>
      <vt:variant>
        <vt:lpstr>Наименувани диапазони</vt:lpstr>
      </vt:variant>
      <vt:variant>
        <vt:i4>4</vt:i4>
      </vt:variant>
    </vt:vector>
  </HeadingPairs>
  <TitlesOfParts>
    <vt:vector size="6" baseType="lpstr">
      <vt:lpstr>обобщ КСС ОПРР</vt:lpstr>
      <vt:lpstr>Обобщ КСС соб Принос</vt:lpstr>
      <vt:lpstr>'обобщ КСС ОПРР'!Print_Area</vt:lpstr>
      <vt:lpstr>'Обобщ КСС соб Принос'!Print_Area</vt:lpstr>
      <vt:lpstr>'обобщ КСС ОПРР'!Print_Titles</vt:lpstr>
      <vt:lpstr>'Обобщ КСС соб Принос'!Print_Titles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</dc:creator>
  <cp:lastModifiedBy>gretam</cp:lastModifiedBy>
  <cp:lastPrinted>2018-02-07T07:00:01Z</cp:lastPrinted>
  <dcterms:created xsi:type="dcterms:W3CDTF">2016-05-15T09:55:42Z</dcterms:created>
  <dcterms:modified xsi:type="dcterms:W3CDTF">2018-02-07T07:00:30Z</dcterms:modified>
</cp:coreProperties>
</file>